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pambiente-my.sharepoint.com/personal/pedro_rosario_apambiente_pt/Documents/Ambiente de Trabalho/"/>
    </mc:Choice>
  </mc:AlternateContent>
  <xr:revisionPtr revIDLastSave="13" documentId="11_0D0D1FE02786531BA7E2D06451661205EDDEBFAA" xr6:coauthVersionLast="47" xr6:coauthVersionMax="47" xr10:uidLastSave="{11DD272C-5CD0-411F-B23D-F94BF3A26EB7}"/>
  <workbookProtection workbookAlgorithmName="SHA-512" workbookHashValue="1XU54zR19y7crFItFpshpZZ81qC+2IkcqslHt1GRAUmncEutbe0HsVQNSK/tHtKZW+T1PAqXxGpNWydjCKh36g==" workbookSaltValue="dNDKaCwom5yy9AKwVjPT+Q==" workbookSpinCount="100000" lockStructure="1"/>
  <bookViews>
    <workbookView xWindow="-120" yWindow="-120" windowWidth="29040" windowHeight="17520" tabRatio="500" xr2:uid="{00000000-000D-0000-FFFF-FFFF00000000}"/>
  </bookViews>
  <sheets>
    <sheet name="Pedido" sheetId="1" r:id="rId1"/>
    <sheet name="Entidades" sheetId="3" state="hidden" r:id="rId2"/>
    <sheet name="Isotopos" sheetId="2" state="hidden" r:id="rId3"/>
    <sheet name="Declaraçao" sheetId="4" state="hidden" r:id="rId4"/>
    <sheet name="Conversor de entidades" sheetId="5" state="hidden" r:id="rId5"/>
  </sheets>
  <definedNames>
    <definedName name="_xlnm.Print_Area" localSheetId="3">Declaraçao!$A$1:$N$46</definedName>
    <definedName name="_xlnm.Print_Area" localSheetId="0">Pedido!$A$1:$R$51</definedName>
    <definedName name="_xlnm.Print_Titles" localSheetId="0">Pedido!$14:$14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5" l="1"/>
  <c r="D2" i="5"/>
  <c r="D22" i="5"/>
  <c r="D42" i="5"/>
  <c r="D10" i="5"/>
  <c r="D8" i="5"/>
  <c r="D56" i="5"/>
  <c r="D9" i="5"/>
  <c r="D54" i="5"/>
  <c r="D52" i="5"/>
  <c r="D63" i="5"/>
  <c r="D31" i="5"/>
  <c r="D38" i="5"/>
  <c r="D41" i="5"/>
  <c r="D19" i="5"/>
  <c r="D72" i="5"/>
  <c r="D34" i="5"/>
  <c r="D15" i="5"/>
  <c r="D73" i="5"/>
  <c r="D47" i="5"/>
  <c r="D69" i="5"/>
  <c r="D7" i="5"/>
  <c r="D23" i="5"/>
  <c r="D36" i="5"/>
  <c r="D39" i="5"/>
  <c r="D43" i="5"/>
  <c r="D74" i="5"/>
  <c r="D3" i="5"/>
  <c r="D30" i="5"/>
  <c r="D64" i="5"/>
  <c r="D57" i="5"/>
  <c r="D46" i="5"/>
  <c r="D62" i="5"/>
  <c r="D25" i="5"/>
  <c r="D4" i="5"/>
  <c r="D79" i="5"/>
  <c r="D78" i="5"/>
  <c r="D14" i="5"/>
  <c r="D45" i="5"/>
  <c r="D20" i="5"/>
  <c r="D67" i="5"/>
  <c r="D68" i="5"/>
  <c r="D51" i="5"/>
  <c r="D60" i="5"/>
  <c r="D59" i="5"/>
  <c r="D77" i="5"/>
  <c r="D76" i="5"/>
  <c r="D48" i="5"/>
  <c r="D80" i="5"/>
  <c r="D27" i="5"/>
  <c r="D37" i="5"/>
  <c r="D58" i="5"/>
  <c r="D5" i="5"/>
  <c r="D28" i="5"/>
  <c r="D75" i="5"/>
  <c r="D70" i="5"/>
  <c r="D71" i="5"/>
  <c r="D53" i="5"/>
  <c r="D50" i="5"/>
  <c r="D29" i="5"/>
  <c r="D32" i="5"/>
  <c r="D40" i="5"/>
  <c r="D17" i="5"/>
  <c r="D12" i="5"/>
  <c r="D13" i="5"/>
  <c r="D35" i="5"/>
  <c r="D24" i="5"/>
  <c r="D26" i="5"/>
  <c r="D21" i="5"/>
  <c r="D16" i="5"/>
  <c r="D65" i="5"/>
  <c r="D66" i="5"/>
  <c r="D33" i="5"/>
  <c r="D61" i="5"/>
  <c r="D44" i="5"/>
  <c r="D11" i="5"/>
  <c r="D55" i="5"/>
  <c r="D6" i="5"/>
  <c r="D23" i="4"/>
  <c r="E23" i="4"/>
  <c r="E24" i="4" s="1"/>
  <c r="F23" i="4"/>
  <c r="F24" i="4" s="1"/>
  <c r="G23" i="4"/>
  <c r="G24" i="4" s="1"/>
  <c r="H23" i="4"/>
  <c r="H24" i="4" s="1"/>
  <c r="I23" i="4"/>
  <c r="I24" i="4" s="1"/>
  <c r="J23" i="4"/>
  <c r="J24" i="4" s="1"/>
  <c r="K23" i="4"/>
  <c r="K24" i="4" s="1"/>
  <c r="L23" i="4"/>
  <c r="L24" i="4" s="1"/>
  <c r="M23" i="4"/>
  <c r="M24" i="4" s="1"/>
  <c r="N23" i="4"/>
  <c r="N24" i="4" s="1"/>
  <c r="F49" i="1"/>
  <c r="D24" i="4"/>
  <c r="G49" i="1"/>
  <c r="H49" i="1"/>
  <c r="I49" i="1"/>
  <c r="J49" i="1"/>
  <c r="K49" i="1"/>
  <c r="L49" i="1"/>
  <c r="M49" i="1"/>
  <c r="N49" i="1"/>
  <c r="O49" i="1"/>
  <c r="P49" i="1"/>
  <c r="B23" i="4"/>
  <c r="D18" i="5"/>
  <c r="AG1" i="1"/>
  <c r="C23" i="4"/>
  <c r="C24" i="4" s="1"/>
  <c r="E49" i="1"/>
  <c r="D49" i="1"/>
  <c r="Y52" i="1"/>
  <c r="X52" i="1"/>
  <c r="V52" i="1"/>
  <c r="U52" i="1"/>
  <c r="T52" i="1"/>
  <c r="R18" i="1"/>
  <c r="C17" i="1"/>
  <c r="T17" i="1" s="1"/>
  <c r="C18" i="1"/>
  <c r="U18" i="1" s="1"/>
  <c r="C19" i="1"/>
  <c r="U19" i="1" s="1"/>
  <c r="C20" i="1"/>
  <c r="U20" i="1" s="1"/>
  <c r="C21" i="1"/>
  <c r="U21" i="1" s="1"/>
  <c r="C22" i="1"/>
  <c r="U22" i="1" s="1"/>
  <c r="C23" i="1"/>
  <c r="U23" i="1" s="1"/>
  <c r="C24" i="1"/>
  <c r="U24" i="1" s="1"/>
  <c r="C25" i="1"/>
  <c r="U25" i="1" s="1"/>
  <c r="C26" i="1"/>
  <c r="U26" i="1" s="1"/>
  <c r="C27" i="1"/>
  <c r="U27" i="1" s="1"/>
  <c r="C28" i="1"/>
  <c r="U28" i="1" s="1"/>
  <c r="C29" i="1"/>
  <c r="U29" i="1" s="1"/>
  <c r="C30" i="1"/>
  <c r="U30" i="1" s="1"/>
  <c r="C31" i="1"/>
  <c r="T31" i="1" s="1"/>
  <c r="C32" i="1"/>
  <c r="T32" i="1" s="1"/>
  <c r="C33" i="1"/>
  <c r="T33" i="1" s="1"/>
  <c r="C34" i="1"/>
  <c r="T34" i="1" s="1"/>
  <c r="C35" i="1"/>
  <c r="T35" i="1" s="1"/>
  <c r="C36" i="1"/>
  <c r="W36" i="1" s="1"/>
  <c r="C37" i="1"/>
  <c r="W37" i="1" s="1"/>
  <c r="C38" i="1"/>
  <c r="W38" i="1" s="1"/>
  <c r="C39" i="1"/>
  <c r="W39" i="1" s="1"/>
  <c r="C40" i="1"/>
  <c r="W40" i="1" s="1"/>
  <c r="C41" i="1"/>
  <c r="W41" i="1" s="1"/>
  <c r="C42" i="1"/>
  <c r="W42" i="1" s="1"/>
  <c r="C43" i="1"/>
  <c r="W43" i="1" s="1"/>
  <c r="C44" i="1"/>
  <c r="Y44" i="1" s="1"/>
  <c r="C45" i="1"/>
  <c r="T45" i="1" s="1"/>
  <c r="C46" i="1"/>
  <c r="T46" i="1" s="1"/>
  <c r="C47" i="1"/>
  <c r="T47" i="1" s="1"/>
  <c r="C16" i="1"/>
  <c r="U16" i="1" s="1"/>
  <c r="J10" i="4"/>
  <c r="R15" i="1"/>
  <c r="J11" i="4"/>
  <c r="B17" i="4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6" i="1"/>
  <c r="G15" i="4"/>
  <c r="B15" i="4"/>
  <c r="B14" i="4"/>
  <c r="B13" i="4"/>
  <c r="B24" i="4"/>
  <c r="Y28" i="1"/>
  <c r="Y20" i="1"/>
  <c r="X24" i="1"/>
  <c r="Z22" i="1"/>
  <c r="T20" i="1"/>
  <c r="AB20" i="1"/>
  <c r="AB46" i="1"/>
  <c r="AB42" i="1"/>
  <c r="Z40" i="1"/>
  <c r="T38" i="1"/>
  <c r="AB38" i="1"/>
  <c r="Z36" i="1"/>
  <c r="AC44" i="1"/>
  <c r="AC40" i="1"/>
  <c r="Y38" i="1"/>
  <c r="U36" i="1"/>
  <c r="X32" i="1"/>
  <c r="AA38" i="1"/>
  <c r="AB30" i="1"/>
  <c r="AC26" i="1"/>
  <c r="AC30" i="1" l="1"/>
  <c r="AC22" i="1"/>
  <c r="T26" i="1"/>
  <c r="W46" i="1"/>
  <c r="AB34" i="1"/>
  <c r="AC36" i="1"/>
  <c r="U40" i="1"/>
  <c r="Y42" i="1"/>
  <c r="AD36" i="1"/>
  <c r="V36" i="1"/>
  <c r="X38" i="1"/>
  <c r="AD40" i="1"/>
  <c r="V40" i="1"/>
  <c r="T42" i="1"/>
  <c r="AA22" i="1"/>
  <c r="X20" i="1"/>
  <c r="AD22" i="1"/>
  <c r="V22" i="1"/>
  <c r="AD28" i="1"/>
  <c r="Y24" i="1"/>
  <c r="AB33" i="1"/>
  <c r="Z35" i="1"/>
  <c r="Y41" i="1"/>
  <c r="Y43" i="1"/>
  <c r="AA45" i="1"/>
  <c r="Z43" i="1"/>
  <c r="V27" i="1"/>
  <c r="V29" i="1"/>
  <c r="AC31" i="1"/>
  <c r="Y16" i="1"/>
  <c r="AD16" i="1"/>
  <c r="Y33" i="1"/>
  <c r="AB29" i="1"/>
  <c r="V45" i="1"/>
  <c r="AB37" i="1"/>
  <c r="T39" i="1"/>
  <c r="AD41" i="1"/>
  <c r="AD19" i="1"/>
  <c r="V21" i="1"/>
  <c r="AD23" i="1"/>
  <c r="Z25" i="1"/>
  <c r="AA37" i="1"/>
  <c r="V31" i="1"/>
  <c r="AA43" i="1"/>
  <c r="AA33" i="1"/>
  <c r="Z47" i="1"/>
  <c r="V41" i="1"/>
  <c r="X45" i="1"/>
  <c r="AB47" i="1"/>
  <c r="AA27" i="1"/>
  <c r="AD27" i="1"/>
  <c r="W29" i="1"/>
  <c r="T29" i="1"/>
  <c r="W23" i="1"/>
  <c r="X33" i="1"/>
  <c r="U37" i="1"/>
  <c r="AC39" i="1"/>
  <c r="AA47" i="1"/>
  <c r="AD45" i="1"/>
  <c r="T37" i="1"/>
  <c r="AB39" i="1"/>
  <c r="Z41" i="1"/>
  <c r="AD43" i="1"/>
  <c r="V43" i="1"/>
  <c r="X31" i="1"/>
  <c r="V19" i="1"/>
  <c r="AD21" i="1"/>
  <c r="V23" i="1"/>
  <c r="AD25" i="1"/>
  <c r="V25" i="1"/>
  <c r="Z27" i="1"/>
  <c r="Y27" i="1"/>
  <c r="U31" i="1"/>
  <c r="W25" i="1"/>
  <c r="U33" i="1"/>
  <c r="AA41" i="1"/>
  <c r="AC29" i="1"/>
  <c r="AC25" i="1"/>
  <c r="X29" i="1"/>
  <c r="W19" i="1"/>
  <c r="W27" i="1"/>
  <c r="Y45" i="1"/>
  <c r="W33" i="1"/>
  <c r="W35" i="1"/>
  <c r="AD31" i="1"/>
  <c r="V33" i="1"/>
  <c r="Z33" i="1"/>
  <c r="AD33" i="1"/>
  <c r="V35" i="1"/>
  <c r="AD35" i="1"/>
  <c r="AC37" i="1"/>
  <c r="U39" i="1"/>
  <c r="U41" i="1"/>
  <c r="AC41" i="1"/>
  <c r="U43" i="1"/>
  <c r="AC43" i="1"/>
  <c r="W45" i="1"/>
  <c r="W47" i="1"/>
  <c r="AD47" i="1"/>
  <c r="V47" i="1"/>
  <c r="Z45" i="1"/>
  <c r="X37" i="1"/>
  <c r="X39" i="1"/>
  <c r="AB41" i="1"/>
  <c r="X41" i="1"/>
  <c r="T41" i="1"/>
  <c r="AB43" i="1"/>
  <c r="X43" i="1"/>
  <c r="T43" i="1"/>
  <c r="AB45" i="1"/>
  <c r="X47" i="1"/>
  <c r="Z31" i="1"/>
  <c r="AA25" i="1"/>
  <c r="AA29" i="1"/>
  <c r="AB31" i="1"/>
  <c r="Z19" i="1"/>
  <c r="Z21" i="1"/>
  <c r="Z23" i="1"/>
  <c r="AB25" i="1"/>
  <c r="X25" i="1"/>
  <c r="T25" i="1"/>
  <c r="AB27" i="1"/>
  <c r="X27" i="1"/>
  <c r="T27" i="1"/>
  <c r="AD29" i="1"/>
  <c r="AC19" i="1"/>
  <c r="Y21" i="1"/>
  <c r="Y25" i="1"/>
  <c r="AC27" i="1"/>
  <c r="Y29" i="1"/>
  <c r="Y31" i="1"/>
  <c r="AD18" i="1"/>
  <c r="Z18" i="1"/>
  <c r="V18" i="1"/>
  <c r="Y18" i="1"/>
  <c r="Y46" i="1"/>
  <c r="U46" i="1"/>
  <c r="T30" i="1"/>
  <c r="AB26" i="1"/>
  <c r="Z46" i="1"/>
  <c r="W22" i="1"/>
  <c r="AA32" i="1"/>
  <c r="AA42" i="1"/>
  <c r="AB32" i="1"/>
  <c r="X34" i="1"/>
  <c r="Y36" i="1"/>
  <c r="U38" i="1"/>
  <c r="AC38" i="1"/>
  <c r="Y40" i="1"/>
  <c r="X44" i="1"/>
  <c r="AB36" i="1"/>
  <c r="X36" i="1"/>
  <c r="T36" i="1"/>
  <c r="AD38" i="1"/>
  <c r="Z38" i="1"/>
  <c r="V38" i="1"/>
  <c r="AB40" i="1"/>
  <c r="X40" i="1"/>
  <c r="T40" i="1"/>
  <c r="X42" i="1"/>
  <c r="V44" i="1"/>
  <c r="AA20" i="1"/>
  <c r="AA24" i="1"/>
  <c r="AA26" i="1"/>
  <c r="AA28" i="1"/>
  <c r="AA30" i="1"/>
  <c r="AB18" i="1"/>
  <c r="X18" i="1"/>
  <c r="T18" i="1"/>
  <c r="AD20" i="1"/>
  <c r="Z20" i="1"/>
  <c r="V20" i="1"/>
  <c r="AB22" i="1"/>
  <c r="X22" i="1"/>
  <c r="T22" i="1"/>
  <c r="AB24" i="1"/>
  <c r="T24" i="1"/>
  <c r="V28" i="1"/>
  <c r="AA16" i="1"/>
  <c r="V16" i="1"/>
  <c r="AC47" i="1"/>
  <c r="AC32" i="1"/>
  <c r="U47" i="1"/>
  <c r="AA40" i="1"/>
  <c r="W24" i="1"/>
  <c r="X17" i="1"/>
  <c r="AB17" i="1"/>
  <c r="Y17" i="1"/>
  <c r="W17" i="1"/>
  <c r="Y35" i="1"/>
  <c r="W21" i="1"/>
  <c r="U35" i="1"/>
  <c r="W16" i="1"/>
  <c r="AC21" i="1"/>
  <c r="X30" i="1"/>
  <c r="X26" i="1"/>
  <c r="AB16" i="1"/>
  <c r="T16" i="1"/>
  <c r="AD46" i="1"/>
  <c r="V46" i="1"/>
  <c r="W26" i="1"/>
  <c r="W30" i="1"/>
  <c r="W32" i="1"/>
  <c r="AC35" i="1"/>
  <c r="AA39" i="1"/>
  <c r="Z16" i="1"/>
  <c r="X16" i="1"/>
  <c r="AA35" i="1"/>
  <c r="AA46" i="1"/>
  <c r="V32" i="1"/>
  <c r="Z32" i="1"/>
  <c r="AD32" i="1"/>
  <c r="V34" i="1"/>
  <c r="Z34" i="1"/>
  <c r="AD34" i="1"/>
  <c r="X35" i="1"/>
  <c r="AB35" i="1"/>
  <c r="Y37" i="1"/>
  <c r="Y39" i="1"/>
  <c r="U42" i="1"/>
  <c r="AC42" i="1"/>
  <c r="U44" i="1"/>
  <c r="AB44" i="1"/>
  <c r="AD37" i="1"/>
  <c r="Z37" i="1"/>
  <c r="V37" i="1"/>
  <c r="AD39" i="1"/>
  <c r="Z39" i="1"/>
  <c r="V39" i="1"/>
  <c r="AD42" i="1"/>
  <c r="Z42" i="1"/>
  <c r="V42" i="1"/>
  <c r="W44" i="1"/>
  <c r="AD44" i="1"/>
  <c r="AA19" i="1"/>
  <c r="AA21" i="1"/>
  <c r="AA23" i="1"/>
  <c r="V17" i="1"/>
  <c r="Z17" i="1"/>
  <c r="AD17" i="1"/>
  <c r="AB19" i="1"/>
  <c r="X19" i="1"/>
  <c r="T19" i="1"/>
  <c r="AB21" i="1"/>
  <c r="X21" i="1"/>
  <c r="T21" i="1"/>
  <c r="AB23" i="1"/>
  <c r="X23" i="1"/>
  <c r="T23" i="1"/>
  <c r="Z26" i="1"/>
  <c r="Z28" i="1"/>
  <c r="Z30" i="1"/>
  <c r="Y19" i="1"/>
  <c r="Y23" i="1"/>
  <c r="U17" i="1"/>
  <c r="AC17" i="1"/>
  <c r="AA17" i="1"/>
  <c r="Y34" i="1"/>
  <c r="U32" i="1"/>
  <c r="AA44" i="1"/>
  <c r="T44" i="1"/>
  <c r="Z44" i="1"/>
  <c r="X46" i="1"/>
  <c r="AC16" i="1"/>
  <c r="AD24" i="1"/>
  <c r="Z24" i="1"/>
  <c r="V24" i="1"/>
  <c r="AD26" i="1"/>
  <c r="V26" i="1"/>
  <c r="AB28" i="1"/>
  <c r="X28" i="1"/>
  <c r="T28" i="1"/>
  <c r="Z29" i="1"/>
  <c r="AD30" i="1"/>
  <c r="V30" i="1"/>
  <c r="AC18" i="1"/>
  <c r="AC20" i="1"/>
  <c r="Y22" i="1"/>
  <c r="AC23" i="1"/>
  <c r="AC24" i="1"/>
  <c r="Y26" i="1"/>
  <c r="AC28" i="1"/>
  <c r="Y30" i="1"/>
  <c r="W31" i="1"/>
  <c r="AA31" i="1"/>
  <c r="W18" i="1"/>
  <c r="AA18" i="1"/>
  <c r="AC34" i="1"/>
  <c r="U34" i="1"/>
  <c r="Y32" i="1"/>
  <c r="W28" i="1"/>
  <c r="W20" i="1"/>
  <c r="Y47" i="1"/>
  <c r="AC46" i="1"/>
  <c r="U45" i="1"/>
  <c r="AA36" i="1"/>
  <c r="AA34" i="1"/>
  <c r="W34" i="1"/>
  <c r="AC33" i="1"/>
  <c r="AC45" i="1"/>
</calcChain>
</file>

<file path=xl/sharedStrings.xml><?xml version="1.0" encoding="utf-8"?>
<sst xmlns="http://schemas.openxmlformats.org/spreadsheetml/2006/main" count="851" uniqueCount="463">
  <si>
    <t>Requerente:</t>
  </si>
  <si>
    <t>Morada:</t>
  </si>
  <si>
    <t>Código Postal:</t>
  </si>
  <si>
    <t>Destinatário</t>
  </si>
  <si>
    <t>Isótopo</t>
  </si>
  <si>
    <t>H-3</t>
  </si>
  <si>
    <t>I-125</t>
  </si>
  <si>
    <t>I-131</t>
  </si>
  <si>
    <t>Tc-99m</t>
  </si>
  <si>
    <t>TOTAL (Bq)</t>
  </si>
  <si>
    <t>Isótopos autorizados</t>
  </si>
  <si>
    <t>Actividade (Bq)</t>
  </si>
  <si>
    <t>Licença</t>
  </si>
  <si>
    <t>Processo</t>
  </si>
  <si>
    <t>Declaração nº</t>
  </si>
  <si>
    <t>Declaração</t>
  </si>
  <si>
    <t>Versão do pedido</t>
  </si>
  <si>
    <t>1478</t>
  </si>
  <si>
    <t>154-IMM</t>
  </si>
  <si>
    <t>1379</t>
  </si>
  <si>
    <t>183</t>
  </si>
  <si>
    <t>118-F</t>
  </si>
  <si>
    <t>118-G</t>
  </si>
  <si>
    <t>2680</t>
  </si>
  <si>
    <t>445</t>
  </si>
  <si>
    <t>607-D</t>
  </si>
  <si>
    <t>907</t>
  </si>
  <si>
    <t>316-C</t>
  </si>
  <si>
    <t>341-D</t>
  </si>
  <si>
    <t>3880</t>
  </si>
  <si>
    <t>720-A</t>
  </si>
  <si>
    <t>316-E</t>
  </si>
  <si>
    <t>413</t>
  </si>
  <si>
    <t>118-A</t>
  </si>
  <si>
    <t>154</t>
  </si>
  <si>
    <t>3347</t>
  </si>
  <si>
    <t>571</t>
  </si>
  <si>
    <t>760-A</t>
  </si>
  <si>
    <t>1749</t>
  </si>
  <si>
    <t>690</t>
  </si>
  <si>
    <t>1562-G</t>
  </si>
  <si>
    <t>205-A</t>
  </si>
  <si>
    <t>205-E</t>
  </si>
  <si>
    <t>322-C</t>
  </si>
  <si>
    <t>4</t>
  </si>
  <si>
    <t>607-A</t>
  </si>
  <si>
    <t>735-C</t>
  </si>
  <si>
    <t>212</t>
  </si>
  <si>
    <t>233</t>
  </si>
  <si>
    <t>258-G</t>
  </si>
  <si>
    <t>3275</t>
  </si>
  <si>
    <t>3394-A</t>
  </si>
  <si>
    <t>3394-B</t>
  </si>
  <si>
    <t>38-E</t>
  </si>
  <si>
    <t>4024</t>
  </si>
  <si>
    <t>5242</t>
  </si>
  <si>
    <t>136-B</t>
  </si>
  <si>
    <t>1726-F</t>
  </si>
  <si>
    <t>1820</t>
  </si>
  <si>
    <t>241</t>
  </si>
  <si>
    <t>258-F</t>
  </si>
  <si>
    <t>320</t>
  </si>
  <si>
    <t>1562-B</t>
  </si>
  <si>
    <t>I-125 (9990 kBq)</t>
  </si>
  <si>
    <t>Tc-99m (500 mCi), Ba-133 (300 micro-Ci), Co-57 (6 mCi), Cs-137 (500 micro-Ci)</t>
  </si>
  <si>
    <t>I-125 (11805 kBq)</t>
  </si>
  <si>
    <t>I-123</t>
  </si>
  <si>
    <t>C-14</t>
  </si>
  <si>
    <t>P-32</t>
  </si>
  <si>
    <t>P-33</t>
  </si>
  <si>
    <t>S-35</t>
  </si>
  <si>
    <t>Ca-45</t>
  </si>
  <si>
    <t>Fe-56</t>
  </si>
  <si>
    <t>Cr-51</t>
  </si>
  <si>
    <t>Re-186</t>
  </si>
  <si>
    <t>Re-188</t>
  </si>
  <si>
    <t>Ho-166</t>
  </si>
  <si>
    <t>Ga-67</t>
  </si>
  <si>
    <t>Tl-201</t>
  </si>
  <si>
    <t>In-111</t>
  </si>
  <si>
    <t>Sm-153</t>
  </si>
  <si>
    <t>Sm-113</t>
  </si>
  <si>
    <t>F-18</t>
  </si>
  <si>
    <t>Sr-89</t>
  </si>
  <si>
    <t>Sr-90</t>
  </si>
  <si>
    <t>Y-90</t>
  </si>
  <si>
    <t>Y-88</t>
  </si>
  <si>
    <t>Na-22</t>
  </si>
  <si>
    <t>Cd-109</t>
  </si>
  <si>
    <t>Co-57</t>
  </si>
  <si>
    <t>Co-60</t>
  </si>
  <si>
    <t>Hg-203</t>
  </si>
  <si>
    <t>Cs-137</t>
  </si>
  <si>
    <t>Th-232</t>
  </si>
  <si>
    <t>Ba-133</t>
  </si>
  <si>
    <t>Sn-113</t>
  </si>
  <si>
    <t>Mn-54</t>
  </si>
  <si>
    <t>Zn-65</t>
  </si>
  <si>
    <t>Ga-68</t>
  </si>
  <si>
    <t>Lu-177</t>
  </si>
  <si>
    <t>Am-241</t>
  </si>
  <si>
    <t>Número de massa</t>
  </si>
  <si>
    <t>Limite anual I-125</t>
  </si>
  <si>
    <t>Limite anual Tc-99m</t>
  </si>
  <si>
    <t>Limite anual I-131</t>
  </si>
  <si>
    <t>Limite anual (NPCR)</t>
  </si>
  <si>
    <t>Radioisótopos a importar - Actividade (Bq)</t>
  </si>
  <si>
    <t>Data do pedido</t>
  </si>
  <si>
    <t>Limite anual F-18</t>
  </si>
  <si>
    <t>Verificação de limites anuais para alguns radioisótopos</t>
  </si>
  <si>
    <t>I</t>
  </si>
  <si>
    <t>M</t>
  </si>
  <si>
    <t>P</t>
  </si>
  <si>
    <t>O</t>
  </si>
  <si>
    <t>R</t>
  </si>
  <si>
    <t>A</t>
  </si>
  <si>
    <t>D</t>
  </si>
  <si>
    <t>RESULTADO</t>
  </si>
  <si>
    <t>Limite anual I-123</t>
  </si>
  <si>
    <t>Processo:</t>
  </si>
  <si>
    <t>Importador</t>
  </si>
  <si>
    <t>Limite anual H-3</t>
  </si>
  <si>
    <t>Limite anual C-14</t>
  </si>
  <si>
    <t>Limite anual P-32</t>
  </si>
  <si>
    <t>Limite anual P-33</t>
  </si>
  <si>
    <t>Limite anual S-35</t>
  </si>
  <si>
    <t>Limite anual Ca-45</t>
  </si>
  <si>
    <t>Data</t>
  </si>
  <si>
    <t>N</t>
  </si>
  <si>
    <t>Registo</t>
  </si>
  <si>
    <t>A preencher pelo requerente</t>
  </si>
  <si>
    <t>Campo informativo / A preencher pelos serviços</t>
  </si>
  <si>
    <t>5215-A</t>
  </si>
  <si>
    <t>Tc-99m (2800 GBq), Ga-67 (7.4 GBq), I-131 (300 MBq), I-123 (15 GBq), In-111 (185 MBq) ------  Tc-99m (4000 GBq), Ga-67 (15 GBq), I-131 (925 MBq), I-123 (18 GBq), ---- Tc-99m (4000 GBq), Ga-67 (15 GBq), I-131 (20.9 GBq), I-123 (18 GBq), Sm-153  (3 GBq), Y-90 (5 GBq), Re-186 (2.5 GBq), Er-169 (480 MBq)</t>
  </si>
  <si>
    <t>Tc-99m (17500 GBq), Tl-201 (200 MBq), I-123 (1 GBq)</t>
  </si>
  <si>
    <t>Fe-55</t>
  </si>
  <si>
    <t>1026</t>
  </si>
  <si>
    <t>(escolher os cabeçalhos de colunas da lista pendente "isótopo")</t>
  </si>
  <si>
    <t>(escolher das listas pendentes abaixo)</t>
  </si>
  <si>
    <t>dd/mm/aaaa</t>
  </si>
  <si>
    <t>Rb-86</t>
  </si>
  <si>
    <t>Localidade:</t>
  </si>
  <si>
    <t>n/d</t>
  </si>
  <si>
    <t>Ref. Pedido</t>
  </si>
  <si>
    <t>6116</t>
  </si>
  <si>
    <t>2084/12</t>
  </si>
  <si>
    <t>270-F</t>
  </si>
  <si>
    <t>Ga-67 (18500 MBq), Tc-99m (2590000 MBq), I-131 (18500 MBq), I-123 (74000 MBq), In-111 (18500 MBq), Tl-201 (18500 MBq), F-18 (2131200 MBq), I-124 (44400 MBq), Ga-68 (22200 MBq), Sm-153 (155400 MBq), Y-90 (277500 MBq), Lu-177 (799200 MBq), Er-169 (4440 MBq), Re-186 (9620 MBq), Cr-51 (1850 MBq), Sr-89 (11100 MBq), P-32 (35520 MBq)</t>
  </si>
  <si>
    <t>5307</t>
  </si>
  <si>
    <t>2433/12</t>
  </si>
  <si>
    <t>I-125 (37,4 MBq)</t>
  </si>
  <si>
    <t>I-125 (17,7 MBq)</t>
  </si>
  <si>
    <t>Tc-99m (1820000 MBq), Tl-201 (31200 MBq), Ga-67 (31200 MBq), In-111 (1976 MBq), I-131 (192738 MBq), I-123 (16120 MBq), Cr-51 (481 MBq), Co-58 (1.04 MBq), Co-57 (.52 MBq), Sr-89 (15600 MBq), Sm-153 (125000 MBq)</t>
  </si>
  <si>
    <t>I-125 (5 MBq)</t>
  </si>
  <si>
    <t>3430</t>
  </si>
  <si>
    <t>38-I</t>
  </si>
  <si>
    <t>P-32 (148 MBq), P-33 (166.5 MBq), S-35 (111 MBq), C-14 (0.111 MBq)</t>
  </si>
  <si>
    <t>I-125 (5,7 MBq)</t>
  </si>
  <si>
    <t>I-125 (5550 kBq)</t>
  </si>
  <si>
    <t>H-3 (46 MBq), C-14 (46 MBq)</t>
  </si>
  <si>
    <t>1726-C</t>
  </si>
  <si>
    <t>1650</t>
  </si>
  <si>
    <t>Tc-99m (12650000 MBq), Ga-67 (3000 MBq), In-111 (500 MBq), I-123 (2000 MBq), F-18 (700000 MBq), I-131 (192400 MBq), Sr-89 (15600 MBq), Sm-153 (31000 MBq)</t>
  </si>
  <si>
    <t>Ga-67 (120 mCi), In-111 (420 mCi), I-123 (100 mCi), I-125 (120 mCi), I-131 (120 mCi), Sm-153 (1.2 Ci), Ho-166 (1 Ci), Lu-177 (480 mCi), Re-186 (240 mCi), H-3 (1.5 mCi), Tc-99m (15 Ci), Re-188 (500 mCi)</t>
  </si>
  <si>
    <t>At-211</t>
  </si>
  <si>
    <t>Ra-223</t>
  </si>
  <si>
    <t>1107/13</t>
  </si>
  <si>
    <t>917/13</t>
  </si>
  <si>
    <t>296</t>
  </si>
  <si>
    <t>780/13</t>
  </si>
  <si>
    <t>136-A</t>
  </si>
  <si>
    <t>1037/13</t>
  </si>
  <si>
    <t>Cr-51 (6.25 mCi), Y-90 (6480 mCi), Tc-99m (1341 GBq), Tl-201 (1924 MBq), Ga-67 (5772 MBq), I-131 (96 GBq), I-123 (19 GBq), In-111 (5772 MBq), Ra-223 (80 MBq)</t>
  </si>
  <si>
    <t>Tc-99m (1040 GBq), Tl-201 (7 GBq), Ga-67 (3.1 GBq), I-123 (5.6 GBq), I-131 (10.9 GBq), In-111 (16.5 MBq), Sr-89 (888 MBq), Sm-153 (5,2 GBq)</t>
  </si>
  <si>
    <t>596/13</t>
  </si>
  <si>
    <t>1088-A</t>
  </si>
  <si>
    <t>6527</t>
  </si>
  <si>
    <t>Y-90 (100 mCi), Tc-99m (1.85 TBq), Tl-201 (7.4 GBq), Ga-67 (7.4 GBq), I-131 (740 MBq), I-123 (14.8 GBq), In-111 (1.11 GBq), Sm-153 (800 mCi), Ra-223 (360 MBq)</t>
  </si>
  <si>
    <t>F-18 (3078 GBq), Ga-67 (9.6 GBq), Sr-89 (6 GBq), Y-90 (6 GBq), Tc-99m (3120 GBq), In-111 (7.7 GBq), I-123 (40.4 GBq), I-131 (2369 GBq), Tl-201 (7 GBq), Ga-68 (7.4 GBq), Lu-177 (300 GBq), Ra-223 (4,5 GBq), Sm-153 (6 GBq)</t>
  </si>
  <si>
    <t>Tc-99m (981 GBq), I-131 (18.5 GBq)</t>
  </si>
  <si>
    <t>1753/13</t>
  </si>
  <si>
    <t>38-J</t>
  </si>
  <si>
    <t>1933/13</t>
  </si>
  <si>
    <t>1/14</t>
  </si>
  <si>
    <t>I-131 (873.88 GBq), Sm-153 (139.86 GBq), Sr-89 (2 GBq), P-32 (2 GBq), Y-90 (15.54 GBq), Ra-223 (0.105 GBq), Lu-177 (88.8 GBq), Tc-99m (1998 GBq), Tl-201 (9.99 GBq), Ga-67 (19.98 GBq), I-123 (9.99 GBq), In-111 (9.99 GBq), Cr-51 (3.996 GBq)</t>
  </si>
  <si>
    <t>Transportador</t>
  </si>
  <si>
    <t>Carlos Garcia, Lda</t>
  </si>
  <si>
    <t>João Germano LDA. (Ilha da Madeira)</t>
  </si>
  <si>
    <t>João Tomás Alves</t>
  </si>
  <si>
    <t>Mascas Transportes</t>
  </si>
  <si>
    <t>TIEL – Transportes e Logística</t>
  </si>
  <si>
    <t>SESARAM EPE</t>
  </si>
  <si>
    <t>GMS Global Service Unipessoal</t>
  </si>
  <si>
    <t>Transportes Públicos do Barlavento</t>
  </si>
  <si>
    <t>CISTERPOR</t>
  </si>
  <si>
    <t>Transfrugal</t>
  </si>
  <si>
    <t>Transportes Rodoviários Monte da Caparica</t>
  </si>
  <si>
    <t>Transportes H Ferreira e Martins</t>
  </si>
  <si>
    <t>Cimenterras</t>
  </si>
  <si>
    <t>TJA</t>
  </si>
  <si>
    <t>Maximino da Silva Marques</t>
  </si>
  <si>
    <t>EP Estradas de Portugal</t>
  </si>
  <si>
    <t>Transportes Nuno Trindade</t>
  </si>
  <si>
    <t>Tiago Silva Transportes e Logística</t>
  </si>
  <si>
    <t>Transportadora da Graça</t>
  </si>
  <si>
    <t>Transportadora Central S. Lázaro</t>
  </si>
  <si>
    <t>Garagem Caldas</t>
  </si>
  <si>
    <t>Tecnotrans</t>
  </si>
  <si>
    <t>Estrela Atlântico Transportadora, Lda.</t>
  </si>
  <si>
    <t>Transportadora Central Saldanha</t>
  </si>
  <si>
    <t>Agência Ana Maria Duarte Doc. Transporte, Lda.</t>
  </si>
  <si>
    <t>TRIU</t>
  </si>
  <si>
    <t>José Venâncio e Filho</t>
  </si>
  <si>
    <t>Centro Hospitalar e Universitário de Coimbra, EPE - Laboratório de Hormonologia - Serviço de Patologia Clínica - (Proc 136-A, Lic 1037/13)</t>
  </si>
  <si>
    <t>Centro Regional de Oncologia de Lisboa, S.A. - Instituto Português de Oncologia de Francisco Gentil - Serviço de Medicina Nuclear - LISBOA - (Proc 118-A, Lic 596/13)</t>
  </si>
  <si>
    <t>CMN - Centro de Medicina Nuclear, Lda. - PORTO - (Proc 571, Lic 1107/13)</t>
  </si>
  <si>
    <t>Escola Superior de Tecnologia da Saúde de Lisboa - LISBOA - (Proc 3347, Lic 1753/13)</t>
  </si>
  <si>
    <t>Espírito Santo Saúde - Unidades de Saúde e de Apoio à Terceira Idade, S.A - Hospital da Luz - LISBOA - (Proc 3880, Lic 2084/12)</t>
  </si>
  <si>
    <t>Faculdade de Medicina da Universidade do Porto - Departamento de Biologia Experimental - (Proc 38-J, Lic 1933/13)</t>
  </si>
  <si>
    <t>Hospital Escala Braga - BRAGA - (Proc 5307, Lic 2433/12)</t>
  </si>
  <si>
    <t>Instituto Português de Oncologia de Coimbra - Francisco Gentil, EPE - Serviço de Medicina Nuclear - COIMBRA - (Proc 316-C, Lic 1/14)</t>
  </si>
  <si>
    <t>Laboratório de Patologia Clínica Dr. Hilário de Lima - (Proc 296, Lic 780/13)</t>
  </si>
  <si>
    <t>Medicina Laboratorial Dr. Carlos da Silva Torres - PORTO - (Proc 413, Lic 917/13)</t>
  </si>
  <si>
    <t>Outro - Anexar cópia do alvará ADR</t>
  </si>
  <si>
    <t>38-H</t>
  </si>
  <si>
    <t>331-E</t>
  </si>
  <si>
    <t>1494/12</t>
  </si>
  <si>
    <t>168/14</t>
  </si>
  <si>
    <t>Departamento de Farmacologia e Terapêutica da Faculdade de Medicina do Porto - PORTO - (Proc 38-H, Lic 1494/12)</t>
  </si>
  <si>
    <t>Faculdade de Ciências da Universidade de Lisboa - Departamento de Química e Bioquímica - LISBOA - (Proc 331-E, Lic 168/14)</t>
  </si>
  <si>
    <t>Tc-99m (2340 GBq), Tl-201 (7 GBq), Ga-67 (3.1 GBq), I-131 (385 GBq), I-123 (28.6 GBq), In-111 (4.1 GBq), Cr-51 (0.8 GBq), F-18 (740 GBq), Sr-89 (6 GBq), Y-90 (381 GBq), Sm-153 (74 MBq), Lu-177 (300 GBq), Ga-68 (7,4 GBq), Ra-223 (4,5 GBq)</t>
  </si>
  <si>
    <t>Tc-99m (1040 GBq), Tl-201 (7 GBq), Ga-67 (3.1 GBq), I-131 (190 GBq), I-123 (3.7 GBq), In-111 (16.5 MBq), Sr-89 (6 GBq), Sm-153 (74 MBq), Y-90 (370 GBq), Lu-177 (300 GBq), Ra-223 (4,5 GBq)</t>
  </si>
  <si>
    <t>1096/14</t>
  </si>
  <si>
    <t>1097/14</t>
  </si>
  <si>
    <t>949/14</t>
  </si>
  <si>
    <t>7620</t>
  </si>
  <si>
    <t>59/15</t>
  </si>
  <si>
    <t>783-A</t>
  </si>
  <si>
    <t>660/14</t>
  </si>
  <si>
    <t>Laboratório de Análises Clínicas S. José, Limitada - COIMBRA (Proc 7620, Lic 59/15)</t>
  </si>
  <si>
    <t>Escola Superior Agrária de Bragança - Instituto Politécnico de Bragança - BRAGANÇA (Proc 783-A, Lic 660/14)</t>
  </si>
  <si>
    <t>ATOMEDICAL - Laboratório de Medicina Nuclear, Lda. - LISBOA - (Proc 4, Lic 1096/14)</t>
  </si>
  <si>
    <t>Instituto Português de Oncologia de Francisco Gentil - Centro Regional de Oncologia do Porto, S.A. - Serviço de Medicina Nuclear - PORTO - (Proc 607-A, Lic 949/14)</t>
  </si>
  <si>
    <t>Diaton - Centro de Tomografia Computorizada, S.A. - VISEU - (Proc 322-C, Lic 879/15)</t>
  </si>
  <si>
    <t>Hormofuncional - LISBOA - (Proc 186-A, Lic 275/15)</t>
  </si>
  <si>
    <t>Quadrantes - Centro Oncológico Dr.ª Natália Chaves - CARNAXIDE - (Proc 205-C, Lic 790/15)</t>
  </si>
  <si>
    <t>Quadrantes - Clínica Médica e Diagnóstico, Sociedade Unipessoal, Lda. - ALGÉS - (Proc 205-A, Lic 1097/14)</t>
  </si>
  <si>
    <t>Quadrantes - Unidade de Radioterapia do Funchal - FUNCHAL - (Proc 205-E, Lic 716/15)</t>
  </si>
  <si>
    <t>Região Autónoma da Madeira - Medicina Nuclear - Serviço de Saúde da Região Autónoma da Madeira (Proc 5396-B, Lic 908/15)</t>
  </si>
  <si>
    <t>Universidade de Coimbra - Instituto de Tecnologias Nucleares Aplicadas à Saúde - Laboratório de Medicina Nuclear - COIMBRA - (Proc 735-C, Lic 781/15)</t>
  </si>
  <si>
    <t>879/15</t>
  </si>
  <si>
    <t>Tc-99m (4000 GBq), Tl-201 (120 GBq), Ga-67 (375 GBq), I-131 (1.85 GBq), I-123 (20 GBq), In-111 (20 GBq)</t>
  </si>
  <si>
    <t>186-B</t>
  </si>
  <si>
    <t>275/15</t>
  </si>
  <si>
    <t>I-125 (136 MBq)</t>
  </si>
  <si>
    <t>205-C</t>
  </si>
  <si>
    <t>790/15</t>
  </si>
  <si>
    <t>F-18 (2.4 GBq), Rb-82 (0.37 GBq), Ga-68 (0.37 GBq)</t>
  </si>
  <si>
    <t>716/15</t>
  </si>
  <si>
    <t>Tc-99m (677000 MBq), Ga-67 (9690 MBq), In-111 (740 MBq), I-123 (1540 MBq), Sr-89 (600 MBq)</t>
  </si>
  <si>
    <t>5396-B</t>
  </si>
  <si>
    <t>908/15</t>
  </si>
  <si>
    <t>Tc-99m (1 TBq), Tl-201 (5 GBq), I-123 (5 GBq), In-111 (500 MBq), Cr-51 (5 MBq), Ga-67 (3 GBq), P-32 (5 MBq), Sr-89 (10 GBq), Sm-153 (1 GBq), Lu-177 (1 GBq), Re-186 (13 GBq), Re-188 (26 GBq), Er-169 (500 MBq), I-131 (500 GBq), Y-90 (500 MBq), Ra-223 (360 MBq)</t>
  </si>
  <si>
    <t>781/15</t>
  </si>
  <si>
    <t>Centro Hospitalar de Lisboa Ocidental, E.P.E. - Hospital de Santa Cruz - CARNAXIDE - (Proc 241, Lic 1452/15)</t>
  </si>
  <si>
    <t>1452/15</t>
  </si>
  <si>
    <t>Tc-99m (4.8E12 Bq), Ga-67 (5.4E9 Bq), I-123 (1.2E10 Bq), In-111 (6.2E8 Bq), Cr-51 (1.1E7 Bq), F-18 (1.6E12 Bq), Ga-68 (7.8E10 Bq), I-131 (2.9E11 Bq), Tl-201 (1.3E10 Bq), Sr-89 (1.9E10 Bq), Y-90 (500E9 Bq), Sm-153 (3.7E9 Bq), Ra-223 (210 MBq), At-211 (4.5 GBq), Lu-177 (1,54E9 Bq)</t>
  </si>
  <si>
    <t>LMN - Laboratório de Medicina Nuclear, Unipessoal - BRAGA - (Proc 1820, Lic 393/15)</t>
  </si>
  <si>
    <t>393/15</t>
  </si>
  <si>
    <t>IBILI - Faculdade de Medicina da Universidade de Coimbra - Laboratório de Câmara Gama - COIMBRA - (Proc 3394-B, Lic 1454/15)</t>
  </si>
  <si>
    <t>1454/15</t>
  </si>
  <si>
    <t>IBILI - Faculdade de Medicina da Universidade de Coimbra - Laboratório Quente e Morno - COIMBRA - (Proc 3394-A, Lic 1453/15</t>
  </si>
  <si>
    <t>1453/15</t>
  </si>
  <si>
    <t>Laboratório de Radioisótopos do CEBQ / Instituto Superior Técnico - LISBOA - (Proc 3275, Lic 1515/15)</t>
  </si>
  <si>
    <t>1515/15</t>
  </si>
  <si>
    <t>Tc-99m (1.9 TBq), Tl-201 (100 GBq), Ga-67 (30 GBq), Ga-68 (50 GBq), I-131 (375 MBq), I-123 (50 GBq), I-124 (50 GBq), In-111 (1.9 GBq), F-18 (1 TBq), C-11 (375 GBq), O-15 (95 GBq), N-13 (185 GBq), Y-90 (375 GBq), Lu-177 (375 GBq)</t>
  </si>
  <si>
    <t>Hospital Garcia de Orta, EPE - ALMADA - (Proc 690, Lic 1164/15)</t>
  </si>
  <si>
    <t>1164/15</t>
  </si>
  <si>
    <t>I-125 (21,6 MBq)</t>
  </si>
  <si>
    <t>HPP - Hospital dos Lusíadas - LISBOA - (Proc 1562-G, Lic 1360/15)</t>
  </si>
  <si>
    <t>1360/15</t>
  </si>
  <si>
    <t>Tc-99m (12650000 MBq), Ga-67 (9250 MBq), In-111 (10000 MBq), I-123 (10000 MBq), F-18 (700000 MBq), I-131 (185000 MBq), P-32 (250 MBq), Sr-89 (15600 MBq), Sm-153 (1924 MBq)</t>
  </si>
  <si>
    <t>Faculdade de Medicina Veterinária - LISBOA - (Proc 1749, Lic 1519/15)</t>
  </si>
  <si>
    <t>1519/15</t>
  </si>
  <si>
    <t>1945/15</t>
  </si>
  <si>
    <t>Universidade do Minho - Escola de Ciências - Departamento de Biologia - BRAGA - (Proc 511-E, Lic 1765/15)</t>
  </si>
  <si>
    <t>511-E</t>
  </si>
  <si>
    <t>1765/15</t>
  </si>
  <si>
    <t>C-14 (74 GBq), H-3 (37 GBq)</t>
  </si>
  <si>
    <t>Centro de Medicina Laboratorial Dr. Germano de Sousa, S.A. - LISBOA - (Proc 7961, Lic 10/16)</t>
  </si>
  <si>
    <t>7961</t>
  </si>
  <si>
    <t>10/16</t>
  </si>
  <si>
    <t>Centro Hospitalar de Setúbal, E.P.E. - Hospital São Bernardo - SETÚBAL - (Proc 5474-A, Lic 595/16)</t>
  </si>
  <si>
    <t>5474-A</t>
  </si>
  <si>
    <t>595/16</t>
  </si>
  <si>
    <t>55/16</t>
  </si>
  <si>
    <t>CIMC - Centro de Imagem Médica Computorizada, Lda. - MATOSINHOS - (Proc 1726-F, Lic 60/16)</t>
  </si>
  <si>
    <t>60/16</t>
  </si>
  <si>
    <t>Clínica Médica e Diagnóstico Dr. Joaquim Chaves - ALGÉS - (Proc 4024, Lic 129/16)</t>
  </si>
  <si>
    <t>129/16</t>
  </si>
  <si>
    <t>Hospital das Forças Armadas - Serviço de Medicina Nuclear - LISBOA - (Proc 7502, Lic 1996/15)</t>
  </si>
  <si>
    <t>7502</t>
  </si>
  <si>
    <t>1996/15</t>
  </si>
  <si>
    <t>Hospital Geral de Santo António - Serviço de Medicina Nuclear - PORTO - (Proc 258-F, Lic 238/16)</t>
  </si>
  <si>
    <t>238/16</t>
  </si>
  <si>
    <t>Hospital Geral de Santo António, S.A. - Serviço de Química Clínica - PORTO - (Proc 258-G, Lic 9/16)</t>
  </si>
  <si>
    <t>9/16</t>
  </si>
  <si>
    <t>HPP - Medicina Molecular, S.A. - PORTO - (Proc 1562-B, Lic 594/16)</t>
  </si>
  <si>
    <t>594/16</t>
  </si>
  <si>
    <t>Instituto de Biologia Molecular e Celular - PORTO - (Proc 38-K, Lic 599/16)</t>
  </si>
  <si>
    <t>38-K</t>
  </si>
  <si>
    <t>599/16</t>
  </si>
  <si>
    <t>ISPA - Instituto Superior de Psicologia Aplicada, CRL - LISBOA - (Proc 6389, Lic 668/16)</t>
  </si>
  <si>
    <t>6389</t>
  </si>
  <si>
    <t>668/16</t>
  </si>
  <si>
    <t>Maio Clinic, Especialidades Médicas, S.A. - ESPARGO - SANTA MARIA DA FEIRA - (Proc 7633-A, Lic 1544/15)</t>
  </si>
  <si>
    <t>7633-A</t>
  </si>
  <si>
    <t>1544/15</t>
  </si>
  <si>
    <t>Universidade Da Beira Interior  - Covilhã - (Proc 5242, Lic 596/16)</t>
  </si>
  <si>
    <t>596/16</t>
  </si>
  <si>
    <t>Universidade do Algarve - FARO - (Proc 212, Lic 597/16)</t>
  </si>
  <si>
    <t>597/16</t>
  </si>
  <si>
    <t>Universidade Nova de Lisboa - Faculdade de Ciências e Tecnologia - Núcleo do Departamento de Conservação e Restauro - CAPARICA - (Proc 540-D, Lic 828/16)</t>
  </si>
  <si>
    <t>540-D</t>
  </si>
  <si>
    <t>828/16</t>
  </si>
  <si>
    <t>I-125 (30 MBq)</t>
  </si>
  <si>
    <t>H-3 (370 MBq)</t>
  </si>
  <si>
    <t>I-125 (33.3 MBq)</t>
  </si>
  <si>
    <t>Ga-67 (4440 MBq), Tc-99m (1110000 MBq), I-131 (22200 MBq), I-123 (1110 MBq), In-111 (2664 MBq), Tl-201 (1850 MBq), F-18 (372960 MBq), Sm-153 (33300 MBq), Y-90 (48840 MBq), P-32 (6216 MBq), Sr-89 (3000 MBq), Ra-223 (210 MBq), Ga-68 (370000 MBq)</t>
  </si>
  <si>
    <t>50E6 Bq</t>
  </si>
  <si>
    <t>Tc-99m (4625 GBq), Ga-67 (18.5 GBq), In-111 (7.4 GBq), I-123 (7.4 GBq), I-131 (555 GBq), Sr-89 (37 GBq), Sm-153 (518 GBq)</t>
  </si>
  <si>
    <t>I-125 (37.4E6 Bq)</t>
  </si>
  <si>
    <t>Tc-99m (1924 GBq), Tl-201 (19.2 GBq), Ga-67 (19.2 GBq), I-131 (971.6 GBq), I-123 (14.8 GBq), In-111 (9.28 GBq), F-18 (800 GBq), Sm-153 (148 GBq), Ra-223 (1.85 GBq), Y-90 (4.63 GBq), Lu-177 (1.55 GBq), Ga-68 (14.8 GBq), Sr-89 (0.37 GBq)</t>
  </si>
  <si>
    <t>P-32 (470 mCi), I-125 (36 mCi), S-35 (71.3 mCi), Fe-55 (13 mCi), Rb-86 (6mCi), H-3 (37 MBq), Zn-65 (20 mCi)</t>
  </si>
  <si>
    <t>Rb-86 (222 MBq), P-32 (184 MBq), S-35 (222 MBq), I-125 (222 MBq), Fe-55 (185 MBq), Zn-65 (7.4 MBq)</t>
  </si>
  <si>
    <t>H-3 (9,25 MBq)</t>
  </si>
  <si>
    <t>Tc-99m (12650000 MBq), Ga-57 (3000 MBq), I-123 (2000 MBq), In-111 (500 MBq), Cr-51 (50 MBq), F-18 (1000000 MBq), Ga-68 (78000 MBq), I-131 (54000 MBq), Tl-201 (2000 MBq), Sm-153 (31000 MBq), Sr-89 (15600 MBq), Y-60 (210800 MBq), Ra-223 (3000 MBq)</t>
  </si>
  <si>
    <t>P-32 (37 MBq), I-125 (200 Bq), Ca-45 (185 Bq)</t>
  </si>
  <si>
    <t>I-125 (111 MBq), Ca-45 (74 MBq), P-32 (37 MBq), Cr-51 (185 MBq), Na-22 (18,5 MBq), C-14 (185 MBq), H-3 (185 MBq), S-35 (74 MBq), P-33 (111 MBq)</t>
  </si>
  <si>
    <t>C-14 (3.5 MBq), P-32 (18.5 MBq)</t>
  </si>
  <si>
    <t>XXXXXXX</t>
  </si>
  <si>
    <t>XXXXXX</t>
  </si>
  <si>
    <t>1562-E</t>
  </si>
  <si>
    <t>352/17</t>
  </si>
  <si>
    <t>353/17</t>
  </si>
  <si>
    <t>Instituto do Coração - LINDA-A-VELHA - (Proc 183, Lic 752/17)</t>
  </si>
  <si>
    <t>752/17</t>
  </si>
  <si>
    <t>Ga-68 (407 GBq)</t>
  </si>
  <si>
    <t>Centro Regional de Oncologia de Lisboa - Instituto Português de Oncologia de Francisco Gentil - Laboratório de Endocrinologia - LISBOA - (Proc 118-G, Lic 1642/17)</t>
  </si>
  <si>
    <t>1642/17</t>
  </si>
  <si>
    <t>1838/17</t>
  </si>
  <si>
    <t>1837/17</t>
  </si>
  <si>
    <t>1202/17</t>
  </si>
  <si>
    <t>1758/17</t>
  </si>
  <si>
    <t>959/16</t>
  </si>
  <si>
    <t>nnn/aa</t>
  </si>
  <si>
    <t>Faculdade de Farmácia - Universidade de Lisboa - LISBOA - (Proc 458-A, Lic 845/16)</t>
  </si>
  <si>
    <t>458-A</t>
  </si>
  <si>
    <t>845/16</t>
  </si>
  <si>
    <t>C-14 (190 MBq), H-3 (540 MBq)</t>
  </si>
  <si>
    <t>Hospital de S. João - Serviço de Medicina Nuclear - PORTO - (Proc 341-D, Lic 1202/17</t>
  </si>
  <si>
    <t>Advanced Accelerator Applications (Portugal), Unipessoal, Lda. - PORTO - (Proc 1562-E, Lic 352/17)</t>
  </si>
  <si>
    <t>Centro Hospitalar Lisboa Norte, EPE - Hospital de Santa Maria - Serviço de Patologia, Core Lab - LISBOA - (Proc 233, Lic 55/16)</t>
  </si>
  <si>
    <t>Champalimaud Centre for the Unknown - Lisboa - (Proc 5215-A, Lic 348/17)</t>
  </si>
  <si>
    <t>348/17</t>
  </si>
  <si>
    <t>Dr. Campos Costa - Consultório de Tomografia Computorizada, S.A. - BRAGA - (Proc 270-F, Lic 1838/17)</t>
  </si>
  <si>
    <t>Hospital CUF Descobertas, S.A. - Serviço de Medicina Nuclear	 - (Proc 1726-C, Lic 1837/17)</t>
  </si>
  <si>
    <t>Hospital Distrital de Faro - FARO - (Proc 320, Lic 1758/17)</t>
  </si>
  <si>
    <t>IMACLEAR - Imagem Médica Nuclear, Lda. - Complexo Hospitalar das Torres de Lisboa - LISBOA - (Proc 1379, Lic 353/17)</t>
  </si>
  <si>
    <t>Instituto de Medicina Molecular - LISBOA - (Proc 154-IMM, Lic 959/16)</t>
  </si>
  <si>
    <t>H-3 (1500 MBq), P-32 (900 MBq), S-35 (259 MBq)</t>
  </si>
  <si>
    <t>Instituto Gulbenkian de Ciência - OEIRAS - (Proc 1478, Lic 1945/15)</t>
  </si>
  <si>
    <t>1100/17</t>
  </si>
  <si>
    <t>Instituto de Biologia Molecular e Celular - PORTO - (Proc 38-E, Lic 1100/17)</t>
  </si>
  <si>
    <t>NuclearMed - Instituto de Medicina Nuclear, S.A. - COVA DA PIEDADE - (Proc 720-A, Lic 2222/17)</t>
  </si>
  <si>
    <t>2222/17</t>
  </si>
  <si>
    <t>Labocentro - Laboratório de Radioisótopos - PINHAL-NOVO - (Proc 8595, Lic 2347/17)</t>
  </si>
  <si>
    <t>8595</t>
  </si>
  <si>
    <t>2347/17</t>
  </si>
  <si>
    <t>I-125 (19884 kBq)</t>
  </si>
  <si>
    <t>CIMC - Centro de Imagem Médica Computorizada, Lda. - VIANA DO CASTELO - (Proc 760-A, Lic 933/18)</t>
  </si>
  <si>
    <t>933/18</t>
  </si>
  <si>
    <t>Tc-99m (925000 MBq), Tl-201 (18500 MBq), Ga-67 (11100 MBq), I-131 (30000 MBq), In-111 (1850 MBq), I-123 (1850 MBq)</t>
  </si>
  <si>
    <t>Faculdade de Medicina de Lisboa - Instituto de Medicina Nuclear - LISBOA - (Proc 154, Lic 1104/18)</t>
  </si>
  <si>
    <t>1104/18</t>
  </si>
  <si>
    <t>Tc-99m (3700 GBq), Tl-201 (1850 GBq), Ga-67 (370 GBq), I-131 (407 GBq), I-123 (370 GBq), In-111 (37 GBq), Y-90 (74 GBq), Ra-223 (300 MBq)</t>
  </si>
  <si>
    <t>Hospital Beatriz Ângelo - Sociedade Gestora do Hospital de Loures - (Proc 6116, Lic 231/18)</t>
  </si>
  <si>
    <t>231/18</t>
  </si>
  <si>
    <t>Instituto de Genética Médica Jacinto de Magalhães - (Proc 3430, Lic 930/18)</t>
  </si>
  <si>
    <t>930/18</t>
  </si>
  <si>
    <t>C-14 (9.25 MBq); H-3 (7.4 MBq); P-32 (55.5 MBq); S-35 (55.5 MBq)</t>
  </si>
  <si>
    <t>Instituto Português de Oncologia de Francisco Gentil - Centro Regional de Oncologia de Lisboa - Centro de Investigação de Patobiologia Molecular - LISBOA - (Proc 118-F, Lic 1305/18)</t>
  </si>
  <si>
    <t>1305/18</t>
  </si>
  <si>
    <t>Instituto Português de Oncologia de Francisco Gentil - Centro Regional de Oncologia do Porto, S.A. - Laboratório de endocrinologia e marcadores tumorais - PORTO - (Proc 607-D, Lic 306/18)</t>
  </si>
  <si>
    <t>306/18</t>
  </si>
  <si>
    <t>IST/ITN - Instituto Superior Técnico -  Unidade de Ciências Químicas e Radiofarmacêuticas - (Proc 1650, Lic 931/18)</t>
  </si>
  <si>
    <t>931/18</t>
  </si>
  <si>
    <t>ITQB - Instituto de Tecnologia Química e Biológica da Universidade Nova de Lisboa - OEIRAS - (Proc 2680, Lic 305/18)</t>
  </si>
  <si>
    <t>305/18</t>
  </si>
  <si>
    <t>P-32 (656.8 MBq), C-14 (74 MBq), S-35 (555 MBq), P-33 (18.5 MBq), H-3 (55.5 MBq)</t>
  </si>
  <si>
    <t>Laboratório de Análises Clínicas Dr. José Manso, Lda. - VIANA DO CASTELO - (Proc 445, Lic 235/18)</t>
  </si>
  <si>
    <t>235/18</t>
  </si>
  <si>
    <t>Laboratório Médico Dr. David Santos Pinto, S.A. - LISBOA - (Proc 907, Lic 99/18)</t>
  </si>
  <si>
    <t>99/18</t>
  </si>
  <si>
    <t>Laboratórios BIAL - Departamento de Investigação e Desenvolvimento - S. Mamede do Coronado - (Proc 1026, Lic 551/18)</t>
  </si>
  <si>
    <t>551/18</t>
  </si>
  <si>
    <t>H-3 (185 MBq), C-14 (740 MBq), I-125 (40 MBq), S-35 (260 MBq)</t>
  </si>
  <si>
    <t>Universidade do Porto - Faculdade de Medicina  - Departamento de Bioquímica - PORTO - (Proc 38-I, Lic 96/18)</t>
  </si>
  <si>
    <t>96/18</t>
  </si>
  <si>
    <t>Hospitais da Universidade de Coimbra - Serviço de Medicina Nuclear - COIMBRA - (Proc 136-B, Lic 2116/18)</t>
  </si>
  <si>
    <t>2116/18</t>
  </si>
  <si>
    <t>Hospital Garcia de Orta, EPE - ALMADA - (Proc 690, Lic 2688/18)</t>
  </si>
  <si>
    <t>2688/18</t>
  </si>
  <si>
    <t>Hospital Particular do Algarve - Portimão - (Proc 1088-A, Lic 2689/18)</t>
  </si>
  <si>
    <t>2689/18</t>
  </si>
  <si>
    <t>Imacentro - Clínica de Imagiologia Médica do Centro, Lda. - Coimbra - (Proc 6527, Lic 2690/18)</t>
  </si>
  <si>
    <t>2690/18</t>
  </si>
  <si>
    <t>Instituto Português de Oncologia de Coimbra - Francisco Gentil, EPE - Serviço de Patologia Clínica - COIMBRA - (Proc 316-E, Lic 1980/18)</t>
  </si>
  <si>
    <t>1980/18</t>
  </si>
  <si>
    <t>F-18 (3500 GBq), Cr-51 (0.4 GBq), Ga-67 (10 GBq), Ga-68 (200 GBq), Tc-99m (30000 GBq), In-111 (20 GBq), I-123 (40 GBq), I-124 (0.7 GBq), I-131 (1000 GBq), Tl-201 (10 GBq), Mo-99 (2000 GBq), P-32 (0.5 GBq), Y-90 (30 GBq), Sm-153 (1 GBq), Er-169 (1 GBq), Lu-177 (250 GBq), Re-186 (1 GBq), Ra-223 (0.4 GBq), Ho-166 (50 GBq), Co-57 (200 MBq), Ge-68 (60 MBq), Ba-133 (10 MBq), Cs-137 (20 MBq), Eu-152 (0.02 MBq), Gd-153 (24 MBq)</t>
  </si>
  <si>
    <t>Tc-99m (5817 GBq); Tl-201 (1.49 GBq); Ga-67 (2.22 GBq); I-131 (111 GBq); I-123 (14.29 GBq); In-111 (3.27 GBq); Cr-51 (0.09 GBq); I-125 (2.22 GBq); F-18 (1916 GBq); Ga-68 (115 GBq); Sr-89 (0.71 GBq); Ra-223 (0.22 GBq); Sm-153 (166 GBq); Y-90 (12 GBq); Lu-177 (35 GBq); P-32 (1.25 GBq)</t>
  </si>
  <si>
    <t>Tc-99m (925 GBq); Tl-201 (3.7 GBq); Ga-67 (18.5 GBq); I-131 (3.7 GBq); In-111 (9.25 GBq); I-123 (9.25 GBq); Ra-223 (0.74 GBq); Sm-153 (25.9 GBq)</t>
  </si>
  <si>
    <t>I-131 (1800 GBq), I-123 (20 GBq), I-124 (0.37 GBq), In-111 (7.4 GBq), Ga-67 (1.85 GBq), Y-90 (156 GBq), Ra-223 (0,62 GBq), F-18 (12698 GBq), Sm-153 (18 GBq), Sr-89 (0.44 GBq), Cs-137 (0.0074 GBq), Lu-177 (1154 GBq), P-32 (0.74 GBq), Cr-51 (0.6 GBq), Tc-99m (1188 GBq), Ga-68 (5,5 GBq), Ho-166 (730 GBq)</t>
  </si>
  <si>
    <t>Ana Teresa Perez</t>
  </si>
  <si>
    <t>A entidade acima mencionada solicita aprovação para transferência/importação e transporte dos seguintes radioisótopos sob a forma de fontes radioativas não-seladas:</t>
  </si>
  <si>
    <t>Pedido de aprovação para transferência/importação e transporte de fontes radioativas não-seladas</t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</si>
  <si>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Poderá, se necessário, ser reservada uma das colunas "Isótopo" para designar códigos individuais para cada ordem de encomenda de cada destinatário. Para o efeito, escolher a opção "Ref. Pedido" na lista pendente.</t>
    </r>
  </si>
  <si>
    <r>
      <t xml:space="preserve">NOTA: Eventuais pedidos não autorizados são indicados na folha anexa a </t>
    </r>
    <r>
      <rPr>
        <b/>
        <sz val="10"/>
        <color theme="1"/>
        <rFont val="Calibri"/>
        <family val="2"/>
      </rPr>
      <t>negrito,</t>
    </r>
    <r>
      <rPr>
        <sz val="10"/>
        <color theme="1"/>
        <rFont val="Calibri"/>
        <family val="2"/>
      </rPr>
      <t xml:space="preserve"> com quantidade "0".</t>
    </r>
  </si>
  <si>
    <t>A Agência Portuguesa do Ambiente declara, para os devidos efeitos, que nos termos dos artigos 44º, 53º e 176º do Decreto-Lei nº 108/2018, de 3 de Dezembro, foi aceite/aprovada a transferência/importação dos materiais radioativos abaixo indicados, para os destinatários constantes do pedido em anexo.</t>
  </si>
  <si>
    <t>Número ONU</t>
  </si>
  <si>
    <t>Vogal do Conselho Diretivo da APA, IP</t>
  </si>
  <si>
    <t>Esta aprovação/aceitação é válida por 1 mês a partir da data da sua assinatura.</t>
  </si>
  <si>
    <t>Centro Regional de Oncologia de Lisboa, S.A. - Instituto Português de Oncologia de Francisco Gentil - Serviço de Medicina Nuclear - LISBOA - (Proc 118-A, Lic 1184/18)</t>
  </si>
  <si>
    <t>1184/18</t>
  </si>
  <si>
    <t>Departamento de Farmacologia e Terapêutica da Faculdade de Medicina do Porto - PORTO - (Proc 38-H, Lic 1868/18)</t>
  </si>
  <si>
    <t>1868/18</t>
  </si>
  <si>
    <t>Espírito Santo Saúde - Unidades de Saúde e de Apoio à Terceira Idade, S.A - Hospital da Luz - LISBOA - (Proc 3880, Lic 1954/17)</t>
  </si>
  <si>
    <t>1954/17</t>
  </si>
  <si>
    <t>Hospital Escala Braga - BRAGA - (Proc 5307, Lic 2803/18)</t>
  </si>
  <si>
    <t>2803/18</t>
  </si>
  <si>
    <t>Quadrantes, Clínica Médica e Diagnóstico, Sociedade Unipessoal, Lda.  - ALGÉS - (Proc 205-A, LIC-16/20)</t>
  </si>
  <si>
    <t>LIC-16/20</t>
  </si>
  <si>
    <t>Tc-99m: 1,22E7 MBq; Tl-201: 5,40E4 MBq; Ga-67: 1,10E4 MBq; I-123: 3,21E4 MBq; In-111: 2,19E4 MBq; Sr-89: 2,16E3 MBq; Y-90: 1,75E4 MBq; Sm-153: 3,78E4 MBq</t>
  </si>
  <si>
    <t>Nos termos do artigo 176º do referido diploma, esta declaração procede ainda ao registo do transporte dos materiais radioativos para os respetivos destinatários constantes do pedido, durante o seu prazo de validade, que deverá ser realizado nos termos do regulamento de transporte aplicável. Esta declaração é ainda válida para a transferência do mesmo material radioativo de volta ao fornecedor, em caso de anomalia na entrega ao destinatário indicado, devendo a APA em tal situação ser notificada de imediato.</t>
  </si>
  <si>
    <t>Licença nº</t>
  </si>
  <si>
    <t>Tb-161</t>
  </si>
  <si>
    <t>IST/ITN - Instituto Superior Técnico -  Unidade de Ciências Químicas e Radiofarmacêuticas - (Proc 1650, Lic LIC-12/20)</t>
  </si>
  <si>
    <t>LIC-12/20</t>
  </si>
  <si>
    <t>DAN_IM_34_rev.0</t>
  </si>
  <si>
    <t>1 de 1</t>
  </si>
  <si>
    <t>Ga-67 (7400 MBq), Tc-99m (900000 MBq), I-131 (39775 MBq), I-123 (40000 MBq), In-111 (3700 MBq), Tl-201 (11100 MBq), Y-90 (2590 MBq), Sm-153 (2590 MBq)</t>
  </si>
  <si>
    <t>Instituto Superior Técnico - Laboratório de Proteção e Segurança Radiológica - LISBOA - (Proc. 1083, Lic LIC-73/20)</t>
  </si>
  <si>
    <t>LIC-73/20</t>
  </si>
  <si>
    <t>Diversos</t>
  </si>
  <si>
    <t>Diaton - Centro de Tomografia Computorizada, S.A. - COIMBRA - (Proc 322, Lic LIC-07/21)</t>
  </si>
  <si>
    <t>322</t>
  </si>
  <si>
    <t>LIC-07/21</t>
  </si>
  <si>
    <t>Ga-67: 2,49 GBq, Tc-99m: 2000 GBq, In-111: 444 MBq, I-123: 9,62 GBq, I-131: 22,2 GBq, Tl-201: 1,11 GBq</t>
  </si>
  <si>
    <t>VÁLIDA POR 1 ANO</t>
  </si>
  <si>
    <t>Revisão 0 de 27/01/2021</t>
  </si>
  <si>
    <t>1083</t>
  </si>
  <si>
    <t>Tc-99 (100000 mCi), Tl-201 (1120 mCi), Ga-67 (2240 mCi), I-131 (2800 mCi), I-123 (60 mCi), In-111 (60 mCi)</t>
  </si>
  <si>
    <t>Ni-63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</si>
</sst>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sz val="9"/>
      <color theme="1"/>
      <name val="Open Sans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7111117893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 style="thick">
        <color theme="6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 style="thick">
        <color theme="6"/>
      </right>
      <top style="hair">
        <color theme="6"/>
      </top>
      <bottom style="hair">
        <color theme="6"/>
      </bottom>
      <diagonal/>
    </border>
    <border>
      <left style="thick">
        <color theme="6"/>
      </left>
      <right style="thick">
        <color theme="6"/>
      </right>
      <top style="hair">
        <color theme="6"/>
      </top>
      <bottom style="thick">
        <color theme="6"/>
      </bottom>
      <diagonal/>
    </border>
    <border>
      <left style="thick">
        <color theme="6"/>
      </left>
      <right style="hair">
        <color theme="6"/>
      </right>
      <top style="thick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thick">
        <color theme="6"/>
      </top>
      <bottom style="hair">
        <color theme="6"/>
      </bottom>
      <diagonal/>
    </border>
    <border>
      <left style="thick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thick">
        <color theme="6"/>
      </left>
      <right style="hair">
        <color theme="6"/>
      </right>
      <top style="hair">
        <color theme="6"/>
      </top>
      <bottom style="thick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 style="thin">
        <color auto="1"/>
      </bottom>
      <diagonal/>
    </border>
    <border>
      <left/>
      <right style="thick">
        <color theme="6"/>
      </right>
      <top style="thick">
        <color theme="6"/>
      </top>
      <bottom style="thin">
        <color auto="1"/>
      </bottom>
      <diagonal/>
    </border>
    <border>
      <left/>
      <right/>
      <top style="thick">
        <color theme="6"/>
      </top>
      <bottom style="thin">
        <color auto="1"/>
      </bottom>
      <diagonal/>
    </border>
    <border>
      <left/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 style="thin">
        <color auto="1"/>
      </top>
      <bottom style="thick">
        <color theme="6"/>
      </bottom>
      <diagonal/>
    </border>
    <border>
      <left/>
      <right/>
      <top style="thin">
        <color auto="1"/>
      </top>
      <bottom style="thick">
        <color theme="6"/>
      </bottom>
      <diagonal/>
    </border>
    <border>
      <left/>
      <right style="thick">
        <color theme="6"/>
      </right>
      <top style="thin">
        <color auto="1"/>
      </top>
      <bottom style="thick">
        <color theme="6"/>
      </bottom>
      <diagonal/>
    </border>
    <border>
      <left style="thick">
        <color theme="6"/>
      </left>
      <right style="hair">
        <color theme="6"/>
      </right>
      <top style="thick">
        <color theme="6"/>
      </top>
      <bottom style="thick">
        <color theme="6"/>
      </bottom>
      <diagonal/>
    </border>
    <border>
      <left style="hair">
        <color theme="6"/>
      </left>
      <right style="hair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 style="thick">
        <color theme="6"/>
      </right>
      <top/>
      <bottom style="hair">
        <color theme="6"/>
      </bottom>
      <diagonal/>
    </border>
    <border>
      <left style="thin">
        <color auto="1"/>
      </left>
      <right/>
      <top/>
      <bottom/>
      <diagonal/>
    </border>
    <border>
      <left style="hair">
        <color theme="6"/>
      </left>
      <right/>
      <top style="thick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thick">
        <color theme="6"/>
      </bottom>
      <diagonal/>
    </border>
    <border>
      <left style="hair">
        <color theme="6"/>
      </left>
      <right/>
      <top style="thick">
        <color theme="6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6"/>
      </left>
      <right/>
      <top/>
      <bottom/>
      <diagonal/>
    </border>
    <border>
      <left style="thick">
        <color rgb="FF8CB44C"/>
      </left>
      <right style="thick">
        <color rgb="FF8CB44C"/>
      </right>
      <top/>
      <bottom/>
      <diagonal/>
    </border>
    <border>
      <left style="thick">
        <color rgb="FF8CB44C"/>
      </left>
      <right style="thick">
        <color rgb="FF8CB44C"/>
      </right>
      <top style="thick">
        <color theme="6"/>
      </top>
      <bottom/>
      <diagonal/>
    </border>
    <border>
      <left style="thick">
        <color rgb="FF8CB44C"/>
      </left>
      <right style="thick">
        <color rgb="FF8CB44C"/>
      </right>
      <top/>
      <bottom style="thick">
        <color theme="6"/>
      </bottom>
      <diagonal/>
    </border>
    <border>
      <left style="thick">
        <color rgb="FF8CB44C"/>
      </left>
      <right style="thick">
        <color rgb="FF8CB44C"/>
      </right>
      <top style="thick">
        <color rgb="FF8CB44C"/>
      </top>
      <bottom style="thick">
        <color rgb="FF8CB44C"/>
      </bottom>
      <diagonal/>
    </border>
    <border>
      <left style="thick">
        <color rgb="FF8CB44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theme="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6"/>
      </right>
      <top style="thin">
        <color indexed="64"/>
      </top>
      <bottom/>
      <diagonal/>
    </border>
    <border>
      <left style="thick">
        <color theme="6"/>
      </left>
      <right/>
      <top style="medium">
        <color auto="1"/>
      </top>
      <bottom style="medium">
        <color auto="1"/>
      </bottom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</borders>
  <cellStyleXfs count="2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/>
    <xf numFmtId="0" fontId="7" fillId="0" borderId="8" xfId="38" applyFont="1" applyFill="1" applyBorder="1" applyAlignment="1"/>
    <xf numFmtId="0" fontId="8" fillId="0" borderId="8" xfId="38" applyFont="1" applyFill="1" applyBorder="1" applyAlignment="1"/>
    <xf numFmtId="0" fontId="0" fillId="0" borderId="0" xfId="0" applyBorder="1"/>
    <xf numFmtId="11" fontId="0" fillId="0" borderId="0" xfId="0" applyNumberFormat="1"/>
    <xf numFmtId="0" fontId="0" fillId="3" borderId="0" xfId="0" applyFill="1"/>
    <xf numFmtId="0" fontId="2" fillId="3" borderId="0" xfId="0" applyFont="1" applyFill="1"/>
    <xf numFmtId="0" fontId="7" fillId="3" borderId="8" xfId="38" applyFont="1" applyFill="1" applyBorder="1" applyAlignment="1"/>
    <xf numFmtId="11" fontId="2" fillId="0" borderId="0" xfId="0" applyNumberFormat="1" applyFont="1" applyAlignment="1"/>
    <xf numFmtId="11" fontId="0" fillId="0" borderId="0" xfId="0" applyNumberFormat="1" applyAlignment="1"/>
    <xf numFmtId="11" fontId="8" fillId="0" borderId="13" xfId="38" applyNumberFormat="1" applyFont="1" applyFill="1" applyBorder="1" applyAlignment="1"/>
    <xf numFmtId="11" fontId="8" fillId="0" borderId="0" xfId="38" applyNumberFormat="1" applyFont="1" applyFill="1" applyBorder="1" applyAlignment="1"/>
    <xf numFmtId="11" fontId="8" fillId="0" borderId="12" xfId="38" applyNumberFormat="1" applyFont="1" applyFill="1" applyBorder="1" applyAlignment="1"/>
    <xf numFmtId="11" fontId="0" fillId="0" borderId="0" xfId="0" applyNumberFormat="1" applyBorder="1" applyAlignment="1"/>
    <xf numFmtId="0" fontId="2" fillId="0" borderId="0" xfId="0" applyFont="1" applyBorder="1"/>
    <xf numFmtId="0" fontId="2" fillId="0" borderId="0" xfId="0" applyFont="1" applyBorder="1" applyAlignment="1"/>
    <xf numFmtId="11" fontId="2" fillId="0" borderId="0" xfId="0" applyNumberFormat="1" applyFont="1" applyBorder="1" applyAlignment="1"/>
    <xf numFmtId="0" fontId="9" fillId="0" borderId="0" xfId="0" applyFont="1"/>
    <xf numFmtId="11" fontId="9" fillId="0" borderId="0" xfId="0" applyNumberFormat="1" applyFont="1"/>
    <xf numFmtId="0" fontId="9" fillId="0" borderId="0" xfId="0" applyFont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/>
    <xf numFmtId="0" fontId="9" fillId="0" borderId="53" xfId="0" applyFont="1" applyBorder="1" applyProtection="1">
      <protection hidden="1"/>
    </xf>
    <xf numFmtId="0" fontId="9" fillId="0" borderId="54" xfId="0" applyFont="1" applyBorder="1" applyProtection="1">
      <protection hidden="1"/>
    </xf>
    <xf numFmtId="0" fontId="9" fillId="0" borderId="55" xfId="0" applyFont="1" applyBorder="1" applyProtection="1">
      <protection hidden="1"/>
    </xf>
    <xf numFmtId="0" fontId="7" fillId="0" borderId="0" xfId="38" applyFont="1" applyFill="1" applyBorder="1" applyAlignment="1"/>
    <xf numFmtId="11" fontId="0" fillId="0" borderId="0" xfId="0" applyNumberFormat="1" applyFill="1" applyAlignment="1"/>
    <xf numFmtId="11" fontId="0" fillId="0" borderId="0" xfId="0" applyNumberFormat="1" applyFill="1"/>
    <xf numFmtId="0" fontId="0" fillId="0" borderId="0" xfId="0" applyFill="1"/>
    <xf numFmtId="11" fontId="0" fillId="0" borderId="0" xfId="0" applyNumberFormat="1" applyFill="1" applyBorder="1" applyAlignment="1"/>
    <xf numFmtId="11" fontId="0" fillId="0" borderId="13" xfId="0" applyNumberFormat="1" applyFill="1" applyBorder="1" applyAlignment="1"/>
    <xf numFmtId="11" fontId="0" fillId="0" borderId="0" xfId="0" applyNumberFormat="1" applyFill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/>
    <xf numFmtId="11" fontId="0" fillId="0" borderId="12" xfId="0" applyNumberFormat="1" applyFill="1" applyBorder="1" applyAlignment="1"/>
    <xf numFmtId="0" fontId="7" fillId="0" borderId="8" xfId="38" quotePrefix="1" applyFont="1" applyFill="1" applyBorder="1" applyAlignment="1"/>
    <xf numFmtId="11" fontId="2" fillId="3" borderId="0" xfId="0" applyNumberFormat="1" applyFont="1" applyFill="1" applyAlignment="1">
      <alignment horizontal="center"/>
    </xf>
    <xf numFmtId="11" fontId="2" fillId="3" borderId="0" xfId="0" applyNumberFormat="1" applyFont="1" applyFill="1"/>
    <xf numFmtId="11" fontId="0" fillId="3" borderId="0" xfId="0" applyNumberFormat="1" applyFill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2" xfId="0" applyFont="1" applyBorder="1"/>
    <xf numFmtId="0" fontId="15" fillId="0" borderId="0" xfId="0" applyFont="1"/>
    <xf numFmtId="0" fontId="15" fillId="0" borderId="1" xfId="0" applyFont="1" applyBorder="1"/>
    <xf numFmtId="0" fontId="15" fillId="0" borderId="0" xfId="0" applyFont="1" applyBorder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2" fillId="0" borderId="0" xfId="0" applyFont="1" applyFill="1"/>
    <xf numFmtId="11" fontId="12" fillId="0" borderId="0" xfId="0" applyNumberFormat="1" applyFont="1"/>
    <xf numFmtId="0" fontId="12" fillId="0" borderId="48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Border="1"/>
    <xf numFmtId="0" fontId="12" fillId="0" borderId="1" xfId="0" applyFont="1" applyBorder="1"/>
    <xf numFmtId="49" fontId="12" fillId="2" borderId="20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 hidden="1"/>
    </xf>
    <xf numFmtId="0" fontId="17" fillId="0" borderId="46" xfId="0" applyFont="1" applyFill="1" applyBorder="1" applyAlignment="1" applyProtection="1">
      <alignment horizontal="center"/>
      <protection locked="0" hidden="1"/>
    </xf>
    <xf numFmtId="0" fontId="17" fillId="0" borderId="52" xfId="0" applyFont="1" applyFill="1" applyBorder="1" applyAlignment="1" applyProtection="1">
      <alignment horizontal="center"/>
      <protection locked="0" hidden="1"/>
    </xf>
    <xf numFmtId="0" fontId="17" fillId="0" borderId="26" xfId="0" applyFont="1" applyFill="1" applyBorder="1" applyAlignment="1" applyProtection="1">
      <alignment horizontal="center"/>
      <protection locked="0" hidden="1"/>
    </xf>
    <xf numFmtId="0" fontId="17" fillId="0" borderId="39" xfId="0" applyFont="1" applyFill="1" applyBorder="1" applyAlignment="1" applyProtection="1">
      <alignment horizontal="center"/>
      <protection locked="0" hidden="1"/>
    </xf>
    <xf numFmtId="0" fontId="17" fillId="0" borderId="60" xfId="0" applyFont="1" applyFill="1" applyBorder="1" applyAlignment="1" applyProtection="1">
      <alignment horizontal="center"/>
      <protection locked="0" hidden="1"/>
    </xf>
    <xf numFmtId="11" fontId="17" fillId="0" borderId="0" xfId="0" applyNumberFormat="1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2" fillId="0" borderId="24" xfId="0" applyFont="1" applyFill="1" applyBorder="1" applyAlignment="1" applyProtection="1">
      <alignment horizontal="left"/>
      <protection locked="0"/>
    </xf>
    <xf numFmtId="49" fontId="12" fillId="2" borderId="0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5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49" fontId="12" fillId="2" borderId="11" xfId="0" applyNumberFormat="1" applyFont="1" applyFill="1" applyBorder="1" applyAlignment="1" applyProtection="1">
      <alignment horizontal="center"/>
      <protection hidden="1"/>
    </xf>
    <xf numFmtId="49" fontId="12" fillId="0" borderId="0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1" fontId="12" fillId="2" borderId="14" xfId="0" applyNumberFormat="1" applyFont="1" applyFill="1" applyBorder="1" applyAlignment="1" applyProtection="1">
      <alignment horizontal="center"/>
      <protection hidden="1"/>
    </xf>
    <xf numFmtId="11" fontId="12" fillId="2" borderId="15" xfId="0" applyNumberFormat="1" applyFont="1" applyFill="1" applyBorder="1" applyAlignment="1" applyProtection="1">
      <alignment horizontal="center"/>
      <protection hidden="1"/>
    </xf>
    <xf numFmtId="11" fontId="12" fillId="2" borderId="16" xfId="0" applyNumberFormat="1" applyFont="1" applyFill="1" applyBorder="1" applyAlignment="1" applyProtection="1">
      <alignment horizontal="center"/>
      <protection hidden="1"/>
    </xf>
    <xf numFmtId="11" fontId="12" fillId="2" borderId="17" xfId="0" applyNumberFormat="1" applyFont="1" applyFill="1" applyBorder="1" applyAlignment="1" applyProtection="1">
      <alignment horizontal="center"/>
      <protection hidden="1"/>
    </xf>
    <xf numFmtId="11" fontId="12" fillId="2" borderId="0" xfId="0" applyNumberFormat="1" applyFont="1" applyFill="1" applyBorder="1" applyAlignment="1" applyProtection="1">
      <alignment horizontal="center"/>
      <protection hidden="1"/>
    </xf>
    <xf numFmtId="11" fontId="12" fillId="2" borderId="9" xfId="0" applyNumberFormat="1" applyFont="1" applyFill="1" applyBorder="1" applyAlignment="1" applyProtection="1">
      <alignment horizontal="center"/>
      <protection hidden="1"/>
    </xf>
    <xf numFmtId="0" fontId="12" fillId="2" borderId="61" xfId="0" applyFont="1" applyFill="1" applyBorder="1" applyAlignment="1">
      <alignment horizontal="center"/>
    </xf>
    <xf numFmtId="11" fontId="12" fillId="2" borderId="18" xfId="0" applyNumberFormat="1" applyFont="1" applyFill="1" applyBorder="1" applyAlignment="1" applyProtection="1">
      <alignment horizontal="center"/>
      <protection hidden="1"/>
    </xf>
    <xf numFmtId="11" fontId="12" fillId="2" borderId="19" xfId="0" applyNumberFormat="1" applyFont="1" applyFill="1" applyBorder="1" applyAlignment="1" applyProtection="1">
      <alignment horizontal="center"/>
      <protection hidden="1"/>
    </xf>
    <xf numFmtId="11" fontId="12" fillId="2" borderId="22" xfId="0" applyNumberFormat="1" applyFont="1" applyFill="1" applyBorder="1" applyAlignment="1" applyProtection="1">
      <alignment horizontal="center"/>
      <protection hidden="1"/>
    </xf>
    <xf numFmtId="49" fontId="18" fillId="4" borderId="6" xfId="0" applyNumberFormat="1" applyFont="1" applyFill="1" applyBorder="1" applyProtection="1">
      <protection hidden="1"/>
    </xf>
    <xf numFmtId="49" fontId="18" fillId="4" borderId="23" xfId="0" applyNumberFormat="1" applyFont="1" applyFill="1" applyBorder="1" applyProtection="1">
      <protection hidden="1"/>
    </xf>
    <xf numFmtId="14" fontId="18" fillId="4" borderId="23" xfId="0" applyNumberFormat="1" applyFont="1" applyFill="1" applyBorder="1" applyProtection="1">
      <protection hidden="1"/>
    </xf>
    <xf numFmtId="0" fontId="18" fillId="4" borderId="23" xfId="0" applyFont="1" applyFill="1" applyBorder="1" applyProtection="1">
      <protection hidden="1"/>
    </xf>
    <xf numFmtId="49" fontId="18" fillId="4" borderId="7" xfId="0" applyNumberFormat="1" applyFont="1" applyFill="1" applyBorder="1" applyProtection="1">
      <protection hidden="1"/>
    </xf>
    <xf numFmtId="0" fontId="12" fillId="0" borderId="24" xfId="0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 applyProtection="1"/>
    <xf numFmtId="0" fontId="12" fillId="0" borderId="57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protection locked="0"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41" xfId="0" applyFont="1" applyFill="1" applyBorder="1" applyAlignment="1" applyProtection="1">
      <alignment horizontal="center"/>
      <protection hidden="1"/>
    </xf>
    <xf numFmtId="11" fontId="12" fillId="0" borderId="30" xfId="0" applyNumberFormat="1" applyFont="1" applyFill="1" applyBorder="1" applyAlignment="1" applyProtection="1">
      <alignment horizontal="center"/>
      <protection locked="0"/>
    </xf>
    <xf numFmtId="11" fontId="12" fillId="0" borderId="31" xfId="0" applyNumberFormat="1" applyFont="1" applyFill="1" applyBorder="1" applyAlignment="1" applyProtection="1">
      <alignment horizontal="center"/>
      <protection locked="0"/>
    </xf>
    <xf numFmtId="11" fontId="12" fillId="0" borderId="49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left" shrinkToFit="1"/>
      <protection locked="0"/>
    </xf>
    <xf numFmtId="0" fontId="12" fillId="0" borderId="28" xfId="0" applyFont="1" applyFill="1" applyBorder="1" applyAlignment="1" applyProtection="1">
      <protection locked="0" hidden="1"/>
    </xf>
    <xf numFmtId="11" fontId="12" fillId="0" borderId="32" xfId="0" applyNumberFormat="1" applyFont="1" applyFill="1" applyBorder="1" applyAlignment="1" applyProtection="1">
      <alignment horizontal="center"/>
      <protection locked="0"/>
    </xf>
    <xf numFmtId="11" fontId="12" fillId="0" borderId="33" xfId="0" applyNumberFormat="1" applyFont="1" applyFill="1" applyBorder="1" applyAlignment="1" applyProtection="1">
      <alignment horizontal="center"/>
      <protection locked="0"/>
    </xf>
    <xf numFmtId="11" fontId="12" fillId="0" borderId="50" xfId="0" applyNumberFormat="1" applyFont="1" applyFill="1" applyBorder="1" applyAlignment="1" applyProtection="1">
      <alignment horizontal="center"/>
      <protection locked="0"/>
    </xf>
    <xf numFmtId="0" fontId="12" fillId="0" borderId="57" xfId="0" applyFont="1" applyFill="1" applyBorder="1" applyAlignment="1" applyProtection="1">
      <alignment horizontal="left" shrinkToFit="1"/>
      <protection locked="0"/>
    </xf>
    <xf numFmtId="0" fontId="12" fillId="0" borderId="29" xfId="0" applyFont="1" applyFill="1" applyBorder="1" applyAlignment="1" applyProtection="1">
      <protection locked="0" hidden="1"/>
    </xf>
    <xf numFmtId="11" fontId="12" fillId="0" borderId="34" xfId="0" applyNumberFormat="1" applyFont="1" applyFill="1" applyBorder="1" applyAlignment="1" applyProtection="1">
      <alignment horizontal="center"/>
      <protection locked="0"/>
    </xf>
    <xf numFmtId="11" fontId="12" fillId="0" borderId="35" xfId="0" applyNumberFormat="1" applyFont="1" applyFill="1" applyBorder="1" applyAlignment="1" applyProtection="1">
      <alignment horizontal="center"/>
      <protection locked="0"/>
    </xf>
    <xf numFmtId="11" fontId="12" fillId="0" borderId="51" xfId="0" applyNumberFormat="1" applyFont="1" applyFill="1" applyBorder="1" applyAlignment="1" applyProtection="1">
      <alignment horizontal="center"/>
      <protection locked="0"/>
    </xf>
    <xf numFmtId="11" fontId="12" fillId="0" borderId="59" xfId="0" applyNumberFormat="1" applyFont="1" applyFill="1" applyBorder="1" applyAlignment="1" applyProtection="1">
      <alignment horizontal="left" shrinkToFit="1"/>
      <protection locked="0"/>
    </xf>
    <xf numFmtId="11" fontId="17" fillId="2" borderId="0" xfId="0" applyNumberFormat="1" applyFont="1" applyFill="1"/>
    <xf numFmtId="11" fontId="17" fillId="0" borderId="0" xfId="0" applyNumberFormat="1" applyFont="1" applyFill="1"/>
    <xf numFmtId="0" fontId="12" fillId="0" borderId="3" xfId="0" applyFont="1" applyBorder="1"/>
    <xf numFmtId="0" fontId="12" fillId="0" borderId="62" xfId="0" applyFont="1" applyBorder="1"/>
    <xf numFmtId="0" fontId="12" fillId="0" borderId="4" xfId="0" applyFont="1" applyBorder="1" applyAlignment="1">
      <alignment horizontal="right"/>
    </xf>
    <xf numFmtId="0" fontId="12" fillId="0" borderId="5" xfId="0" applyFont="1" applyBorder="1"/>
    <xf numFmtId="0" fontId="12" fillId="0" borderId="63" xfId="0" applyFont="1" applyBorder="1"/>
    <xf numFmtId="49" fontId="12" fillId="0" borderId="0" xfId="0" applyNumberFormat="1" applyFont="1" applyFill="1" applyBorder="1" applyAlignment="1" applyProtection="1">
      <alignment horizontal="right"/>
    </xf>
    <xf numFmtId="0" fontId="0" fillId="0" borderId="1" xfId="0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14" fontId="15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/>
    <xf numFmtId="14" fontId="12" fillId="0" borderId="24" xfId="0" applyNumberFormat="1" applyFont="1" applyFill="1" applyBorder="1" applyAlignment="1" applyProtection="1">
      <alignment horizontal="center"/>
      <protection locked="0"/>
    </xf>
    <xf numFmtId="14" fontId="12" fillId="0" borderId="64" xfId="0" applyNumberFormat="1" applyFont="1" applyFill="1" applyBorder="1" applyAlignment="1" applyProtection="1">
      <alignment horizontal="center"/>
      <protection locked="0"/>
    </xf>
    <xf numFmtId="14" fontId="12" fillId="0" borderId="65" xfId="0" applyNumberFormat="1" applyFont="1" applyFill="1" applyBorder="1" applyAlignment="1" applyProtection="1">
      <alignment horizontal="center"/>
      <protection locked="0"/>
    </xf>
    <xf numFmtId="14" fontId="12" fillId="0" borderId="66" xfId="0" applyNumberFormat="1" applyFont="1" applyFill="1" applyBorder="1" applyAlignment="1" applyProtection="1">
      <alignment horizontal="right"/>
      <protection locked="0"/>
    </xf>
    <xf numFmtId="0" fontId="19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1" fontId="20" fillId="0" borderId="48" xfId="0" applyNumberFormat="1" applyFont="1" applyBorder="1" applyAlignment="1">
      <alignment horizontal="center"/>
    </xf>
    <xf numFmtId="11" fontId="20" fillId="0" borderId="0" xfId="0" applyNumberFormat="1" applyFont="1" applyBorder="1" applyAlignment="1">
      <alignment horizontal="center"/>
    </xf>
    <xf numFmtId="14" fontId="12" fillId="0" borderId="68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7" fillId="0" borderId="36" xfId="0" applyNumberFormat="1" applyFont="1" applyFill="1" applyBorder="1" applyAlignment="1" applyProtection="1">
      <alignment horizontal="left" vertical="center"/>
      <protection locked="0"/>
    </xf>
    <xf numFmtId="49" fontId="17" fillId="0" borderId="37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right"/>
    </xf>
    <xf numFmtId="49" fontId="17" fillId="0" borderId="38" xfId="0" applyNumberFormat="1" applyFont="1" applyFill="1" applyBorder="1" applyAlignment="1" applyProtection="1">
      <alignment horizontal="left" vertical="center"/>
      <protection locked="0"/>
    </xf>
    <xf numFmtId="49" fontId="12" fillId="2" borderId="67" xfId="0" applyNumberFormat="1" applyFont="1" applyFill="1" applyBorder="1" applyAlignment="1" applyProtection="1">
      <alignment horizontal="right"/>
    </xf>
    <xf numFmtId="49" fontId="12" fillId="2" borderId="11" xfId="0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7" fillId="0" borderId="42" xfId="0" applyNumberFormat="1" applyFont="1" applyFill="1" applyBorder="1" applyAlignment="1" applyProtection="1">
      <alignment horizontal="left" vertical="center"/>
      <protection locked="0"/>
    </xf>
    <xf numFmtId="49" fontId="17" fillId="0" borderId="43" xfId="0" applyNumberFormat="1" applyFont="1" applyFill="1" applyBorder="1" applyAlignment="1" applyProtection="1">
      <alignment horizontal="left" vertical="center"/>
      <protection locked="0"/>
    </xf>
    <xf numFmtId="49" fontId="17" fillId="0" borderId="44" xfId="0" applyNumberFormat="1" applyFont="1" applyFill="1" applyBorder="1" applyAlignment="1" applyProtection="1">
      <alignment horizontal="left" vertical="center"/>
      <protection locked="0"/>
    </xf>
    <xf numFmtId="49" fontId="17" fillId="0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6" xfId="0" applyNumberFormat="1" applyFont="1" applyFill="1" applyBorder="1" applyAlignment="1" applyProtection="1">
      <alignment horizontal="left" vertical="center"/>
      <protection locked="0"/>
    </xf>
    <xf numFmtId="49" fontId="17" fillId="0" borderId="39" xfId="0" applyNumberFormat="1" applyFont="1" applyFill="1" applyBorder="1" applyAlignment="1" applyProtection="1">
      <alignment horizontal="left" vertical="center"/>
      <protection locked="0"/>
    </xf>
    <xf numFmtId="49" fontId="17" fillId="0" borderId="4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11" fontId="17" fillId="0" borderId="0" xfId="0" applyNumberFormat="1" applyFont="1" applyBorder="1" applyAlignment="1">
      <alignment horizontal="center"/>
    </xf>
    <xf numFmtId="14" fontId="12" fillId="0" borderId="25" xfId="0" applyNumberFormat="1" applyFont="1" applyFill="1" applyBorder="1" applyAlignment="1" applyProtection="1">
      <alignment horizontal="center"/>
      <protection locked="0"/>
    </xf>
    <xf numFmtId="14" fontId="12" fillId="0" borderId="26" xfId="0" applyNumberFormat="1" applyFont="1" applyFill="1" applyBorder="1" applyAlignment="1" applyProtection="1">
      <alignment horizontal="center"/>
      <protection locked="0"/>
    </xf>
    <xf numFmtId="14" fontId="12" fillId="0" borderId="2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justify" wrapText="1"/>
    </xf>
    <xf numFmtId="49" fontId="16" fillId="0" borderId="2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49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</cellXfs>
  <cellStyles count="219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Normal" xfId="0" builtinId="0"/>
    <cellStyle name="Normal 2" xfId="37" xr:uid="{00000000-0005-0000-0000-0000D9000000}"/>
    <cellStyle name="Normal_Folha1" xfId="38" xr:uid="{00000000-0005-0000-0000-0000DA000000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35719</xdr:rowOff>
    </xdr:from>
    <xdr:to>
      <xdr:col>0</xdr:col>
      <xdr:colOff>3020536</xdr:colOff>
      <xdr:row>5</xdr:row>
      <xdr:rowOff>37306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35719"/>
          <a:ext cx="2913380" cy="835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322580</xdr:colOff>
      <xdr:row>4</xdr:row>
      <xdr:rowOff>34925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3380" cy="835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42</xdr:row>
      <xdr:rowOff>0</xdr:rowOff>
    </xdr:from>
    <xdr:to>
      <xdr:col>2</xdr:col>
      <xdr:colOff>123825</xdr:colOff>
      <xdr:row>45</xdr:row>
      <xdr:rowOff>137160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420225"/>
          <a:ext cx="1333500" cy="73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8"/>
  <sheetViews>
    <sheetView tabSelected="1" zoomScale="80" zoomScaleNormal="80" zoomScalePageLayoutView="80" workbookViewId="0">
      <selection activeCell="B7" sqref="B7:K7"/>
    </sheetView>
  </sheetViews>
  <sheetFormatPr defaultColWidth="11" defaultRowHeight="15" x14ac:dyDescent="0.3"/>
  <cols>
    <col min="1" max="1" width="50.5" style="18" customWidth="1"/>
    <col min="2" max="2" width="7.5" style="18" customWidth="1"/>
    <col min="3" max="3" width="6.375" style="18" bestFit="1" customWidth="1"/>
    <col min="4" max="4" width="8.125" style="18" customWidth="1"/>
    <col min="5" max="5" width="8.5" style="18" customWidth="1"/>
    <col min="6" max="6" width="8" style="18" customWidth="1"/>
    <col min="7" max="7" width="8.625" style="18" customWidth="1"/>
    <col min="8" max="11" width="8.5" style="18" bestFit="1" customWidth="1"/>
    <col min="12" max="12" width="8.5" style="18" customWidth="1"/>
    <col min="13" max="13" width="8.625" style="18" customWidth="1"/>
    <col min="14" max="16" width="8.5" style="18" customWidth="1"/>
    <col min="17" max="17" width="19.5" style="18" customWidth="1"/>
    <col min="18" max="18" width="11.125" style="18" bestFit="1" customWidth="1"/>
    <col min="19" max="19" width="11.125" style="23" customWidth="1"/>
    <col min="20" max="20" width="15.625" style="19" customWidth="1"/>
    <col min="21" max="21" width="17.625" style="18" customWidth="1"/>
    <col min="22" max="22" width="17.875" style="18" bestFit="1" customWidth="1"/>
    <col min="23" max="24" width="16.375" style="18" bestFit="1" customWidth="1"/>
    <col min="25" max="25" width="15" style="18" bestFit="1" customWidth="1"/>
    <col min="26" max="28" width="15.875" style="18" bestFit="1" customWidth="1"/>
    <col min="29" max="29" width="15.625" style="18" bestFit="1" customWidth="1"/>
    <col min="30" max="30" width="16.875" style="18" bestFit="1" customWidth="1"/>
    <col min="31" max="31" width="11" style="18"/>
    <col min="32" max="32" width="11" style="20"/>
    <col min="33" max="33" width="10.125" style="20" hidden="1" customWidth="1"/>
    <col min="34" max="34" width="34.375" style="20" hidden="1" customWidth="1"/>
    <col min="35" max="35" width="38.625" style="20" hidden="1" customWidth="1"/>
    <col min="36" max="16384" width="11" style="18"/>
  </cols>
  <sheetData>
    <row r="1" spans="1:35" x14ac:dyDescent="0.3">
      <c r="A1" s="41"/>
      <c r="B1" s="41"/>
      <c r="C1" s="155"/>
      <c r="D1" s="155"/>
      <c r="E1" s="155"/>
      <c r="F1" s="155"/>
      <c r="G1" s="155"/>
      <c r="H1" s="155"/>
      <c r="I1" s="155"/>
      <c r="J1" s="155"/>
      <c r="K1" s="155"/>
      <c r="L1" s="51"/>
      <c r="M1" s="51"/>
      <c r="N1" s="51"/>
      <c r="O1" s="51"/>
      <c r="P1" s="51"/>
      <c r="Q1" s="51"/>
      <c r="R1" s="41"/>
      <c r="S1" s="52"/>
      <c r="T1" s="53"/>
      <c r="U1" s="41"/>
      <c r="V1" s="41"/>
      <c r="W1" s="41"/>
      <c r="X1" s="41"/>
      <c r="Y1" s="41"/>
      <c r="Z1" s="41"/>
      <c r="AA1" s="41"/>
      <c r="AB1" s="41"/>
      <c r="AC1" s="41"/>
      <c r="AD1" s="41"/>
      <c r="AG1" s="20" t="str">
        <f>Isotopos!A1</f>
        <v>Isótopo</v>
      </c>
      <c r="AH1" s="20" t="s">
        <v>361</v>
      </c>
      <c r="AI1" s="24" t="s">
        <v>185</v>
      </c>
    </row>
    <row r="2" spans="1:35" x14ac:dyDescent="0.3">
      <c r="A2" s="41"/>
      <c r="B2" s="5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2"/>
      <c r="T2" s="53"/>
      <c r="U2" s="41"/>
      <c r="V2" s="41"/>
      <c r="W2" s="41"/>
      <c r="X2" s="41"/>
      <c r="Y2" s="41"/>
      <c r="Z2" s="41"/>
      <c r="AA2" s="41"/>
      <c r="AB2" s="41"/>
      <c r="AC2" s="41"/>
      <c r="AD2" s="41"/>
      <c r="AG2" s="20" t="s">
        <v>5</v>
      </c>
      <c r="AH2" s="20" t="s">
        <v>241</v>
      </c>
      <c r="AI2" s="25" t="s">
        <v>210</v>
      </c>
    </row>
    <row r="3" spans="1:35" x14ac:dyDescent="0.3">
      <c r="A3" s="41"/>
      <c r="B3" s="54"/>
      <c r="C3" s="155" t="s">
        <v>425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51"/>
      <c r="Q3" s="51"/>
      <c r="R3" s="41"/>
      <c r="S3" s="52"/>
      <c r="T3" s="53"/>
      <c r="U3" s="41"/>
      <c r="V3" s="41"/>
      <c r="W3" s="41"/>
      <c r="X3" s="41"/>
      <c r="Y3" s="41"/>
      <c r="Z3" s="41"/>
      <c r="AA3" s="41"/>
      <c r="AB3" s="41"/>
      <c r="AC3" s="41"/>
      <c r="AD3" s="41"/>
      <c r="AG3" s="20" t="s">
        <v>67</v>
      </c>
      <c r="AH3" s="20" t="s">
        <v>289</v>
      </c>
      <c r="AI3" s="25" t="s">
        <v>186</v>
      </c>
    </row>
    <row r="4" spans="1:35" x14ac:dyDescent="0.3">
      <c r="A4" s="41"/>
      <c r="B4" s="5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52"/>
      <c r="T4" s="53"/>
      <c r="U4" s="41"/>
      <c r="V4" s="41"/>
      <c r="W4" s="41"/>
      <c r="X4" s="41"/>
      <c r="Y4" s="41"/>
      <c r="Z4" s="41"/>
      <c r="AA4" s="41"/>
      <c r="AB4" s="41"/>
      <c r="AC4" s="41"/>
      <c r="AD4" s="41"/>
      <c r="AG4" s="20" t="s">
        <v>82</v>
      </c>
      <c r="AH4" s="20" t="s">
        <v>264</v>
      </c>
      <c r="AI4" s="25" t="s">
        <v>198</v>
      </c>
    </row>
    <row r="5" spans="1:35" x14ac:dyDescent="0.3">
      <c r="A5" s="41"/>
      <c r="B5" s="54"/>
      <c r="C5" s="41"/>
      <c r="D5" s="41"/>
      <c r="E5" s="41"/>
      <c r="F5" s="41"/>
      <c r="G5" s="41"/>
      <c r="H5" s="41"/>
      <c r="I5" s="41"/>
      <c r="J5" s="41"/>
      <c r="K5" s="41"/>
      <c r="L5" s="55"/>
      <c r="M5" s="55"/>
      <c r="N5" s="55"/>
      <c r="O5" s="50" t="s">
        <v>16</v>
      </c>
      <c r="P5" s="146" t="s">
        <v>459</v>
      </c>
      <c r="Q5" s="147"/>
      <c r="R5" s="41"/>
      <c r="S5" s="52"/>
      <c r="T5" s="53"/>
      <c r="U5" s="41"/>
      <c r="V5" s="41"/>
      <c r="W5" s="41"/>
      <c r="X5" s="41"/>
      <c r="Y5" s="41"/>
      <c r="Z5" s="41"/>
      <c r="AA5" s="41"/>
      <c r="AB5" s="41"/>
      <c r="AC5" s="41"/>
      <c r="AD5" s="41"/>
      <c r="AG5" s="20" t="s">
        <v>87</v>
      </c>
      <c r="AH5" s="20" t="s">
        <v>292</v>
      </c>
      <c r="AI5" s="25" t="s">
        <v>194</v>
      </c>
    </row>
    <row r="6" spans="1:3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6"/>
      <c r="M6" s="56"/>
      <c r="N6" s="56"/>
      <c r="O6" s="56"/>
      <c r="P6" s="56"/>
      <c r="Q6" s="56"/>
      <c r="R6" s="41"/>
      <c r="S6" s="52"/>
      <c r="T6" s="53"/>
      <c r="U6" s="41"/>
      <c r="V6" s="41"/>
      <c r="W6" s="41"/>
      <c r="X6" s="41"/>
      <c r="Y6" s="41"/>
      <c r="Z6" s="41"/>
      <c r="AA6" s="41"/>
      <c r="AB6" s="41"/>
      <c r="AC6" s="41"/>
      <c r="AD6" s="41"/>
      <c r="AG6" s="20" t="s">
        <v>68</v>
      </c>
      <c r="AH6" s="20" t="s">
        <v>362</v>
      </c>
      <c r="AI6" s="25" t="s">
        <v>201</v>
      </c>
    </row>
    <row r="7" spans="1:35" ht="15.75" thickBot="1" x14ac:dyDescent="0.35">
      <c r="A7" s="57" t="s">
        <v>0</v>
      </c>
      <c r="B7" s="158" t="s">
        <v>340</v>
      </c>
      <c r="C7" s="159"/>
      <c r="D7" s="159"/>
      <c r="E7" s="159"/>
      <c r="F7" s="159"/>
      <c r="G7" s="159"/>
      <c r="H7" s="159"/>
      <c r="I7" s="159"/>
      <c r="J7" s="159"/>
      <c r="K7" s="160"/>
      <c r="L7" s="99"/>
      <c r="M7" s="100"/>
      <c r="N7" s="99"/>
      <c r="O7" s="99"/>
      <c r="P7" s="99"/>
      <c r="Q7" s="99"/>
      <c r="R7" s="41"/>
      <c r="S7" s="52"/>
      <c r="T7" s="53"/>
      <c r="U7" s="41"/>
      <c r="V7" s="41"/>
      <c r="W7" s="41"/>
      <c r="X7" s="41"/>
      <c r="Y7" s="41"/>
      <c r="Z7" s="41"/>
      <c r="AA7" s="41"/>
      <c r="AB7" s="41"/>
      <c r="AC7" s="41"/>
      <c r="AD7" s="41"/>
      <c r="AG7" s="20" t="s">
        <v>69</v>
      </c>
      <c r="AH7" s="20" t="s">
        <v>348</v>
      </c>
      <c r="AI7" s="25" t="s">
        <v>208</v>
      </c>
    </row>
    <row r="8" spans="1:35" ht="16.5" thickTop="1" thickBot="1" x14ac:dyDescent="0.35">
      <c r="A8" s="41" t="s">
        <v>1</v>
      </c>
      <c r="B8" s="161" t="s">
        <v>340</v>
      </c>
      <c r="C8" s="162"/>
      <c r="D8" s="162"/>
      <c r="E8" s="162"/>
      <c r="F8" s="162"/>
      <c r="G8" s="162"/>
      <c r="H8" s="162"/>
      <c r="I8" s="163"/>
      <c r="J8" s="163"/>
      <c r="K8" s="164"/>
      <c r="L8" s="99"/>
      <c r="M8" s="99"/>
      <c r="N8" s="99"/>
      <c r="O8" s="99"/>
      <c r="P8" s="99"/>
      <c r="Q8" s="99"/>
      <c r="R8" s="41"/>
      <c r="S8" s="52"/>
      <c r="T8" s="53"/>
      <c r="U8" s="41"/>
      <c r="V8" s="41"/>
      <c r="W8" s="41"/>
      <c r="X8" s="41"/>
      <c r="Y8" s="41"/>
      <c r="Z8" s="41"/>
      <c r="AA8" s="41"/>
      <c r="AB8" s="41"/>
      <c r="AC8" s="41"/>
      <c r="AD8" s="41"/>
      <c r="AG8" s="20" t="s">
        <v>70</v>
      </c>
      <c r="AH8" s="20" t="s">
        <v>432</v>
      </c>
      <c r="AI8" s="25" t="s">
        <v>206</v>
      </c>
    </row>
    <row r="9" spans="1:35" ht="16.5" thickTop="1" thickBot="1" x14ac:dyDescent="0.35">
      <c r="A9" s="58" t="s">
        <v>2</v>
      </c>
      <c r="B9" s="149" t="s">
        <v>340</v>
      </c>
      <c r="C9" s="150"/>
      <c r="D9" s="151" t="s">
        <v>141</v>
      </c>
      <c r="E9" s="151"/>
      <c r="F9" s="149" t="s">
        <v>341</v>
      </c>
      <c r="G9" s="152"/>
      <c r="H9" s="150"/>
      <c r="I9" s="153" t="s">
        <v>13</v>
      </c>
      <c r="J9" s="154"/>
      <c r="K9" s="59"/>
      <c r="L9" s="100"/>
      <c r="M9" s="100"/>
      <c r="N9" s="100"/>
      <c r="O9" s="100"/>
      <c r="P9" s="100"/>
      <c r="Q9" s="100"/>
      <c r="R9" s="41"/>
      <c r="S9" s="52"/>
      <c r="T9" s="53"/>
      <c r="U9" s="41"/>
      <c r="V9" s="41"/>
      <c r="W9" s="41"/>
      <c r="X9" s="41"/>
      <c r="Y9" s="41"/>
      <c r="Z9" s="41"/>
      <c r="AA9" s="41"/>
      <c r="AB9" s="41"/>
      <c r="AC9" s="41"/>
      <c r="AD9" s="41"/>
      <c r="AG9" s="20" t="s">
        <v>71</v>
      </c>
      <c r="AH9" s="20" t="s">
        <v>363</v>
      </c>
      <c r="AI9" s="25" t="s">
        <v>192</v>
      </c>
    </row>
    <row r="10" spans="1:35" ht="15.75" thickBot="1" x14ac:dyDescent="0.35">
      <c r="A10" s="48"/>
      <c r="B10" s="48"/>
      <c r="C10" s="48"/>
      <c r="D10" s="48"/>
      <c r="E10" s="101"/>
      <c r="F10" s="101"/>
      <c r="G10" s="145" t="s">
        <v>444</v>
      </c>
      <c r="H10" s="145"/>
      <c r="I10" s="153" t="s">
        <v>15</v>
      </c>
      <c r="J10" s="154"/>
      <c r="K10" s="59" t="s">
        <v>355</v>
      </c>
      <c r="L10" s="102"/>
      <c r="M10" s="102"/>
      <c r="N10" s="102"/>
      <c r="O10" s="102"/>
      <c r="P10" s="128"/>
      <c r="Q10" s="102"/>
      <c r="R10" s="41"/>
      <c r="S10" s="52"/>
      <c r="T10" s="53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G10" s="20" t="s">
        <v>73</v>
      </c>
      <c r="AH10" s="20" t="s">
        <v>296</v>
      </c>
      <c r="AI10" s="25" t="s">
        <v>187</v>
      </c>
    </row>
    <row r="11" spans="1:35" ht="15.75" thickTop="1" x14ac:dyDescent="0.3">
      <c r="A11" s="148" t="s">
        <v>424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60"/>
      <c r="M11" s="100"/>
      <c r="N11" s="60"/>
      <c r="O11" s="60"/>
      <c r="P11" s="60"/>
      <c r="Q11" s="60"/>
      <c r="R11" s="41"/>
      <c r="S11" s="52"/>
      <c r="T11" s="53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G11" s="20" t="s">
        <v>96</v>
      </c>
      <c r="AH11" s="20" t="s">
        <v>380</v>
      </c>
      <c r="AI11" s="25" t="s">
        <v>188</v>
      </c>
    </row>
    <row r="12" spans="1:35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2"/>
      <c r="T12" s="53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G12" s="20" t="s">
        <v>135</v>
      </c>
      <c r="AH12" s="20" t="s">
        <v>298</v>
      </c>
      <c r="AI12" s="25" t="s">
        <v>212</v>
      </c>
    </row>
    <row r="13" spans="1:35" ht="15.75" thickBot="1" x14ac:dyDescent="0.35">
      <c r="A13" s="156" t="s">
        <v>106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61"/>
      <c r="M13" s="61"/>
      <c r="N13" s="61"/>
      <c r="O13" s="61"/>
      <c r="P13" s="61"/>
      <c r="Q13" s="61"/>
      <c r="R13" s="41"/>
      <c r="S13" s="52"/>
      <c r="T13" s="166" t="s">
        <v>109</v>
      </c>
      <c r="U13" s="166"/>
      <c r="V13" s="166"/>
      <c r="W13" s="166"/>
      <c r="X13" s="166"/>
      <c r="Y13" s="41"/>
      <c r="Z13" s="41"/>
      <c r="AA13" s="41"/>
      <c r="AB13" s="41"/>
      <c r="AC13" s="41"/>
      <c r="AD13" s="41"/>
      <c r="AG13" s="20" t="s">
        <v>72</v>
      </c>
      <c r="AH13" s="20" t="s">
        <v>434</v>
      </c>
      <c r="AI13" s="25" t="s">
        <v>189</v>
      </c>
    </row>
    <row r="14" spans="1:35" ht="16.5" thickTop="1" thickBot="1" x14ac:dyDescent="0.35">
      <c r="A14" s="62" t="s">
        <v>3</v>
      </c>
      <c r="B14" s="63" t="s">
        <v>13</v>
      </c>
      <c r="C14" s="64" t="s">
        <v>12</v>
      </c>
      <c r="D14" s="65" t="s">
        <v>4</v>
      </c>
      <c r="E14" s="66" t="s">
        <v>4</v>
      </c>
      <c r="F14" s="66" t="s">
        <v>4</v>
      </c>
      <c r="G14" s="66" t="s">
        <v>4</v>
      </c>
      <c r="H14" s="66" t="s">
        <v>4</v>
      </c>
      <c r="I14" s="66" t="s">
        <v>4</v>
      </c>
      <c r="J14" s="66" t="s">
        <v>4</v>
      </c>
      <c r="K14" s="67" t="s">
        <v>4</v>
      </c>
      <c r="L14" s="68" t="s">
        <v>4</v>
      </c>
      <c r="M14" s="68" t="s">
        <v>4</v>
      </c>
      <c r="N14" s="68" t="s">
        <v>4</v>
      </c>
      <c r="O14" s="68" t="s">
        <v>4</v>
      </c>
      <c r="P14" s="69" t="s">
        <v>4</v>
      </c>
      <c r="Q14" s="70" t="s">
        <v>429</v>
      </c>
      <c r="R14" s="55" t="s">
        <v>120</v>
      </c>
      <c r="S14" s="55"/>
      <c r="T14" s="71" t="s">
        <v>108</v>
      </c>
      <c r="U14" s="72" t="s">
        <v>103</v>
      </c>
      <c r="V14" s="72" t="s">
        <v>118</v>
      </c>
      <c r="W14" s="72" t="s">
        <v>102</v>
      </c>
      <c r="X14" s="72" t="s">
        <v>104</v>
      </c>
      <c r="Y14" s="61" t="s">
        <v>121</v>
      </c>
      <c r="Z14" s="61" t="s">
        <v>122</v>
      </c>
      <c r="AA14" s="61" t="s">
        <v>123</v>
      </c>
      <c r="AB14" s="61" t="s">
        <v>124</v>
      </c>
      <c r="AC14" s="61" t="s">
        <v>125</v>
      </c>
      <c r="AD14" s="61" t="s">
        <v>126</v>
      </c>
      <c r="AG14" s="20" t="s">
        <v>89</v>
      </c>
      <c r="AH14" s="20" t="s">
        <v>454</v>
      </c>
      <c r="AI14" s="25" t="s">
        <v>200</v>
      </c>
    </row>
    <row r="15" spans="1:35" ht="16.5" thickTop="1" thickBot="1" x14ac:dyDescent="0.35">
      <c r="A15" s="73" t="s">
        <v>138</v>
      </c>
      <c r="B15" s="74"/>
      <c r="C15" s="75"/>
      <c r="D15" s="76" t="s">
        <v>137</v>
      </c>
      <c r="E15" s="77"/>
      <c r="F15" s="77"/>
      <c r="G15" s="77"/>
      <c r="H15" s="77"/>
      <c r="I15" s="77"/>
      <c r="J15" s="77"/>
      <c r="K15" s="78"/>
      <c r="L15" s="78"/>
      <c r="M15" s="78"/>
      <c r="N15" s="78"/>
      <c r="O15" s="78"/>
      <c r="P15" s="78"/>
      <c r="Q15" s="103"/>
      <c r="R15" s="79">
        <f>K9</f>
        <v>0</v>
      </c>
      <c r="S15" s="80"/>
      <c r="T15" s="81">
        <v>1</v>
      </c>
      <c r="U15" s="81">
        <v>2</v>
      </c>
      <c r="V15" s="81">
        <v>3</v>
      </c>
      <c r="W15" s="81">
        <v>4</v>
      </c>
      <c r="X15" s="81">
        <v>5</v>
      </c>
      <c r="Y15" s="82">
        <v>6</v>
      </c>
      <c r="Z15" s="82">
        <v>7</v>
      </c>
      <c r="AA15" s="82">
        <v>8</v>
      </c>
      <c r="AB15" s="82">
        <v>9</v>
      </c>
      <c r="AC15" s="82">
        <v>10</v>
      </c>
      <c r="AD15" s="82">
        <v>11</v>
      </c>
      <c r="AG15" s="20" t="s">
        <v>90</v>
      </c>
      <c r="AH15" s="20" t="s">
        <v>243</v>
      </c>
      <c r="AI15" s="25" t="s">
        <v>191</v>
      </c>
    </row>
    <row r="16" spans="1:35" ht="15.75" thickTop="1" x14ac:dyDescent="0.3">
      <c r="A16" s="104" t="s">
        <v>3</v>
      </c>
      <c r="B16" s="105" t="str">
        <f>VLOOKUP(A16,Entidades!A:C,2,FALSE)</f>
        <v>Processo</v>
      </c>
      <c r="C16" s="106" t="str">
        <f>VLOOKUP(A16,Entidades!A:C,3,FALSE)</f>
        <v>Licença</v>
      </c>
      <c r="D16" s="107"/>
      <c r="E16" s="108"/>
      <c r="F16" s="108"/>
      <c r="G16" s="108"/>
      <c r="H16" s="108"/>
      <c r="I16" s="108"/>
      <c r="J16" s="109"/>
      <c r="K16" s="109"/>
      <c r="L16" s="109"/>
      <c r="M16" s="109"/>
      <c r="N16" s="109"/>
      <c r="O16" s="109"/>
      <c r="P16" s="109"/>
      <c r="Q16" s="110"/>
      <c r="R16" s="56"/>
      <c r="S16" s="56"/>
      <c r="T16" s="83" t="str">
        <f>VLOOKUP($C16,Entidades!$C:$AB,2+T$15,FALSE)</f>
        <v>Limite anual F-18</v>
      </c>
      <c r="U16" s="84" t="str">
        <f>VLOOKUP($C16,Entidades!$C:$AB,2+U$15,FALSE)</f>
        <v>Limite anual Tc-99m</v>
      </c>
      <c r="V16" s="84" t="str">
        <f>VLOOKUP($C16,Entidades!$C:$AB,2+V$15,FALSE)</f>
        <v>Limite anual I-123</v>
      </c>
      <c r="W16" s="84" t="str">
        <f>VLOOKUP($C16,Entidades!$C:$AB,2+W$15,FALSE)</f>
        <v>Limite anual I-125</v>
      </c>
      <c r="X16" s="84" t="str">
        <f>VLOOKUP($C16,Entidades!$C:$AB,2+X$15,FALSE)</f>
        <v>Limite anual I-131</v>
      </c>
      <c r="Y16" s="84" t="str">
        <f>VLOOKUP($C16,Entidades!$C:$AB,2+Y$15,FALSE)</f>
        <v>Limite anual H-3</v>
      </c>
      <c r="Z16" s="84" t="str">
        <f>VLOOKUP($C16,Entidades!$C:$AB,2+Z$15,FALSE)</f>
        <v>Limite anual C-14</v>
      </c>
      <c r="AA16" s="84" t="str">
        <f>VLOOKUP($C16,Entidades!$C:$AB,2+AA$15,FALSE)</f>
        <v>Limite anual P-32</v>
      </c>
      <c r="AB16" s="84" t="str">
        <f>VLOOKUP($C16,Entidades!$C:$AB,2+AB$15,FALSE)</f>
        <v>Limite anual P-33</v>
      </c>
      <c r="AC16" s="84" t="str">
        <f>VLOOKUP($C16,Entidades!$C:$AB,2+AC$15,FALSE)</f>
        <v>Limite anual S-35</v>
      </c>
      <c r="AD16" s="85" t="str">
        <f>VLOOKUP($C16,Entidades!$C:$AB,2+AD$15,FALSE)</f>
        <v>Limite anual Ca-45</v>
      </c>
      <c r="AG16" s="20" t="s">
        <v>462</v>
      </c>
      <c r="AH16" s="20" t="s">
        <v>365</v>
      </c>
      <c r="AI16" s="25" t="s">
        <v>207</v>
      </c>
    </row>
    <row r="17" spans="1:35" ht="15.75" thickBot="1" x14ac:dyDescent="0.35">
      <c r="A17" s="111" t="s">
        <v>3</v>
      </c>
      <c r="B17" s="105" t="str">
        <f>VLOOKUP(A17,Entidades!A:C,2,FALSE)</f>
        <v>Processo</v>
      </c>
      <c r="C17" s="106" t="str">
        <f>VLOOKUP(A17,Entidades!A:C,3,FALSE)</f>
        <v>Licença</v>
      </c>
      <c r="D17" s="112"/>
      <c r="E17" s="113"/>
      <c r="F17" s="113"/>
      <c r="G17" s="113"/>
      <c r="H17" s="113"/>
      <c r="I17" s="113"/>
      <c r="J17" s="114"/>
      <c r="K17" s="114"/>
      <c r="L17" s="114"/>
      <c r="M17" s="114"/>
      <c r="N17" s="114"/>
      <c r="O17" s="114"/>
      <c r="P17" s="114"/>
      <c r="Q17" s="115"/>
      <c r="R17" s="55" t="s">
        <v>15</v>
      </c>
      <c r="S17" s="55"/>
      <c r="T17" s="86" t="str">
        <f>VLOOKUP($C17,Entidades!$C:$AB,2+T$15,FALSE)</f>
        <v>Limite anual F-18</v>
      </c>
      <c r="U17" s="87" t="str">
        <f>VLOOKUP($C17,Entidades!$C:$AB,2+U$15,FALSE)</f>
        <v>Limite anual Tc-99m</v>
      </c>
      <c r="V17" s="87" t="str">
        <f>VLOOKUP($C17,Entidades!$C:$AB,2+V$15,FALSE)</f>
        <v>Limite anual I-123</v>
      </c>
      <c r="W17" s="87" t="str">
        <f>VLOOKUP($C17,Entidades!$C:$AB,2+W$15,FALSE)</f>
        <v>Limite anual I-125</v>
      </c>
      <c r="X17" s="87" t="str">
        <f>VLOOKUP($C17,Entidades!$C:$AB,2+X$15,FALSE)</f>
        <v>Limite anual I-131</v>
      </c>
      <c r="Y17" s="87" t="str">
        <f>VLOOKUP($C17,Entidades!$C:$AB,2+Y$15,FALSE)</f>
        <v>Limite anual H-3</v>
      </c>
      <c r="Z17" s="87" t="str">
        <f>VLOOKUP($C17,Entidades!$C:$AB,2+Z$15,FALSE)</f>
        <v>Limite anual C-14</v>
      </c>
      <c r="AA17" s="87" t="str">
        <f>VLOOKUP($C17,Entidades!$C:$AB,2+AA$15,FALSE)</f>
        <v>Limite anual P-32</v>
      </c>
      <c r="AB17" s="87" t="str">
        <f>VLOOKUP($C17,Entidades!$C:$AB,2+AB$15,FALSE)</f>
        <v>Limite anual P-33</v>
      </c>
      <c r="AC17" s="87" t="str">
        <f>VLOOKUP($C17,Entidades!$C:$AB,2+AC$15,FALSE)</f>
        <v>Limite anual S-35</v>
      </c>
      <c r="AD17" s="88" t="str">
        <f>VLOOKUP($C17,Entidades!$C:$AB,2+AD$15,FALSE)</f>
        <v>Limite anual Ca-45</v>
      </c>
      <c r="AG17" s="20" t="s">
        <v>97</v>
      </c>
      <c r="AH17" s="20" t="s">
        <v>216</v>
      </c>
      <c r="AI17" s="25" t="s">
        <v>203</v>
      </c>
    </row>
    <row r="18" spans="1:35" ht="15.75" thickBot="1" x14ac:dyDescent="0.35">
      <c r="A18" s="111" t="s">
        <v>3</v>
      </c>
      <c r="B18" s="105" t="str">
        <f>VLOOKUP(A18,Entidades!A:C,2,FALSE)</f>
        <v>Processo</v>
      </c>
      <c r="C18" s="106" t="str">
        <f>VLOOKUP(A18,Entidades!A:C,3,FALSE)</f>
        <v>Licença</v>
      </c>
      <c r="D18" s="112"/>
      <c r="E18" s="113"/>
      <c r="F18" s="113"/>
      <c r="G18" s="113"/>
      <c r="H18" s="113"/>
      <c r="I18" s="113"/>
      <c r="J18" s="114"/>
      <c r="K18" s="114"/>
      <c r="L18" s="114"/>
      <c r="M18" s="114"/>
      <c r="N18" s="114"/>
      <c r="O18" s="114"/>
      <c r="P18" s="114"/>
      <c r="Q18" s="115"/>
      <c r="R18" s="89" t="str">
        <f>K10</f>
        <v>nnn/aa</v>
      </c>
      <c r="S18" s="55"/>
      <c r="T18" s="86" t="str">
        <f>VLOOKUP($C18,Entidades!$C:$AB,2+T$15,FALSE)</f>
        <v>Limite anual F-18</v>
      </c>
      <c r="U18" s="87" t="str">
        <f>VLOOKUP($C18,Entidades!$C:$AB,2+U$15,FALSE)</f>
        <v>Limite anual Tc-99m</v>
      </c>
      <c r="V18" s="87" t="str">
        <f>VLOOKUP($C18,Entidades!$C:$AB,2+V$15,FALSE)</f>
        <v>Limite anual I-123</v>
      </c>
      <c r="W18" s="87" t="str">
        <f>VLOOKUP($C18,Entidades!$C:$AB,2+W$15,FALSE)</f>
        <v>Limite anual I-125</v>
      </c>
      <c r="X18" s="87" t="str">
        <f>VLOOKUP($C18,Entidades!$C:$AB,2+X$15,FALSE)</f>
        <v>Limite anual I-131</v>
      </c>
      <c r="Y18" s="87" t="str">
        <f>VLOOKUP($C18,Entidades!$C:$AB,2+Y$15,FALSE)</f>
        <v>Limite anual H-3</v>
      </c>
      <c r="Z18" s="87" t="str">
        <f>VLOOKUP($C18,Entidades!$C:$AB,2+Z$15,FALSE)</f>
        <v>Limite anual C-14</v>
      </c>
      <c r="AA18" s="87" t="str">
        <f>VLOOKUP($C18,Entidades!$C:$AB,2+AA$15,FALSE)</f>
        <v>Limite anual P-32</v>
      </c>
      <c r="AB18" s="87" t="str">
        <f>VLOOKUP($C18,Entidades!$C:$AB,2+AB$15,FALSE)</f>
        <v>Limite anual P-33</v>
      </c>
      <c r="AC18" s="87" t="str">
        <f>VLOOKUP($C18,Entidades!$C:$AB,2+AC$15,FALSE)</f>
        <v>Limite anual S-35</v>
      </c>
      <c r="AD18" s="88" t="str">
        <f>VLOOKUP($C18,Entidades!$C:$AB,2+AD$15,FALSE)</f>
        <v>Limite anual Ca-45</v>
      </c>
      <c r="AG18" s="20" t="s">
        <v>77</v>
      </c>
      <c r="AH18" s="20" t="s">
        <v>436</v>
      </c>
      <c r="AI18" s="25" t="s">
        <v>190</v>
      </c>
    </row>
    <row r="19" spans="1:35" x14ac:dyDescent="0.3">
      <c r="A19" s="111" t="s">
        <v>3</v>
      </c>
      <c r="B19" s="105" t="str">
        <f>VLOOKUP(A19,Entidades!A:C,2,FALSE)</f>
        <v>Processo</v>
      </c>
      <c r="C19" s="106" t="str">
        <f>VLOOKUP(A19,Entidades!A:C,3,FALSE)</f>
        <v>Licença</v>
      </c>
      <c r="D19" s="112"/>
      <c r="E19" s="113"/>
      <c r="F19" s="113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5"/>
      <c r="R19" s="41"/>
      <c r="S19" s="52"/>
      <c r="T19" s="86" t="str">
        <f>VLOOKUP($C19,Entidades!$C:$AB,2+T$15,FALSE)</f>
        <v>Limite anual F-18</v>
      </c>
      <c r="U19" s="87" t="str">
        <f>VLOOKUP($C19,Entidades!$C:$AB,2+U$15,FALSE)</f>
        <v>Limite anual Tc-99m</v>
      </c>
      <c r="V19" s="87" t="str">
        <f>VLOOKUP($C19,Entidades!$C:$AB,2+V$15,FALSE)</f>
        <v>Limite anual I-123</v>
      </c>
      <c r="W19" s="87" t="str">
        <f>VLOOKUP($C19,Entidades!$C:$AB,2+W$15,FALSE)</f>
        <v>Limite anual I-125</v>
      </c>
      <c r="X19" s="87" t="str">
        <f>VLOOKUP($C19,Entidades!$C:$AB,2+X$15,FALSE)</f>
        <v>Limite anual I-131</v>
      </c>
      <c r="Y19" s="87" t="str">
        <f>VLOOKUP($C19,Entidades!$C:$AB,2+Y$15,FALSE)</f>
        <v>Limite anual H-3</v>
      </c>
      <c r="Z19" s="87" t="str">
        <f>VLOOKUP($C19,Entidades!$C:$AB,2+Z$15,FALSE)</f>
        <v>Limite anual C-14</v>
      </c>
      <c r="AA19" s="87" t="str">
        <f>VLOOKUP($C19,Entidades!$C:$AB,2+AA$15,FALSE)</f>
        <v>Limite anual P-32</v>
      </c>
      <c r="AB19" s="87" t="str">
        <f>VLOOKUP($C19,Entidades!$C:$AB,2+AB$15,FALSE)</f>
        <v>Limite anual P-33</v>
      </c>
      <c r="AC19" s="87" t="str">
        <f>VLOOKUP($C19,Entidades!$C:$AB,2+AC$15,FALSE)</f>
        <v>Limite anual S-35</v>
      </c>
      <c r="AD19" s="88" t="str">
        <f>VLOOKUP($C19,Entidades!$C:$AB,2+AD$15,FALSE)</f>
        <v>Limite anual Ca-45</v>
      </c>
      <c r="AG19" s="20" t="s">
        <v>98</v>
      </c>
      <c r="AH19" s="20" t="s">
        <v>356</v>
      </c>
      <c r="AI19" s="25" t="s">
        <v>199</v>
      </c>
    </row>
    <row r="20" spans="1:35" x14ac:dyDescent="0.3">
      <c r="A20" s="111" t="s">
        <v>3</v>
      </c>
      <c r="B20" s="105" t="str">
        <f>VLOOKUP(A20,Entidades!A:C,2,FALSE)</f>
        <v>Processo</v>
      </c>
      <c r="C20" s="106" t="str">
        <f>VLOOKUP(A20,Entidades!A:C,3,FALSE)</f>
        <v>Licença</v>
      </c>
      <c r="D20" s="112"/>
      <c r="E20" s="113"/>
      <c r="F20" s="11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5"/>
      <c r="R20" s="41"/>
      <c r="S20" s="52"/>
      <c r="T20" s="86" t="str">
        <f>VLOOKUP($C20,Entidades!$C:$AB,2+T$15,FALSE)</f>
        <v>Limite anual F-18</v>
      </c>
      <c r="U20" s="87" t="str">
        <f>VLOOKUP($C20,Entidades!$C:$AB,2+U$15,FALSE)</f>
        <v>Limite anual Tc-99m</v>
      </c>
      <c r="V20" s="87" t="str">
        <f>VLOOKUP($C20,Entidades!$C:$AB,2+V$15,FALSE)</f>
        <v>Limite anual I-123</v>
      </c>
      <c r="W20" s="87" t="str">
        <f>VLOOKUP($C20,Entidades!$C:$AB,2+W$15,FALSE)</f>
        <v>Limite anual I-125</v>
      </c>
      <c r="X20" s="87" t="str">
        <f>VLOOKUP($C20,Entidades!$C:$AB,2+X$15,FALSE)</f>
        <v>Limite anual I-131</v>
      </c>
      <c r="Y20" s="87" t="str">
        <f>VLOOKUP($C20,Entidades!$C:$AB,2+Y$15,FALSE)</f>
        <v>Limite anual H-3</v>
      </c>
      <c r="Z20" s="87" t="str">
        <f>VLOOKUP($C20,Entidades!$C:$AB,2+Z$15,FALSE)</f>
        <v>Limite anual C-14</v>
      </c>
      <c r="AA20" s="87" t="str">
        <f>VLOOKUP($C20,Entidades!$C:$AB,2+AA$15,FALSE)</f>
        <v>Limite anual P-32</v>
      </c>
      <c r="AB20" s="87" t="str">
        <f>VLOOKUP($C20,Entidades!$C:$AB,2+AB$15,FALSE)</f>
        <v>Limite anual P-33</v>
      </c>
      <c r="AC20" s="87" t="str">
        <f>VLOOKUP($C20,Entidades!$C:$AB,2+AC$15,FALSE)</f>
        <v>Limite anual S-35</v>
      </c>
      <c r="AD20" s="88" t="str">
        <f>VLOOKUP($C20,Entidades!$C:$AB,2+AD$15,FALSE)</f>
        <v>Limite anual Ca-45</v>
      </c>
      <c r="AG20" s="20" t="s">
        <v>140</v>
      </c>
      <c r="AH20" s="20" t="s">
        <v>383</v>
      </c>
      <c r="AI20" s="25" t="s">
        <v>195</v>
      </c>
    </row>
    <row r="21" spans="1:35" x14ac:dyDescent="0.3">
      <c r="A21" s="111" t="s">
        <v>3</v>
      </c>
      <c r="B21" s="105" t="str">
        <f>VLOOKUP(A21,Entidades!A:C,2,FALSE)</f>
        <v>Processo</v>
      </c>
      <c r="C21" s="106" t="str">
        <f>VLOOKUP(A21,Entidades!A:C,3,FALSE)</f>
        <v>Licença</v>
      </c>
      <c r="D21" s="112"/>
      <c r="E21" s="113"/>
      <c r="F21" s="113"/>
      <c r="G21" s="113"/>
      <c r="H21" s="113"/>
      <c r="I21" s="113"/>
      <c r="J21" s="114"/>
      <c r="K21" s="114"/>
      <c r="L21" s="114"/>
      <c r="M21" s="114"/>
      <c r="N21" s="114"/>
      <c r="O21" s="114"/>
      <c r="P21" s="114"/>
      <c r="Q21" s="115"/>
      <c r="R21" s="41"/>
      <c r="S21" s="52"/>
      <c r="T21" s="86" t="str">
        <f>VLOOKUP($C21,Entidades!$C:$AB,2+T$15,FALSE)</f>
        <v>Limite anual F-18</v>
      </c>
      <c r="U21" s="87" t="str">
        <f>VLOOKUP($C21,Entidades!$C:$AB,2+U$15,FALSE)</f>
        <v>Limite anual Tc-99m</v>
      </c>
      <c r="V21" s="87" t="str">
        <f>VLOOKUP($C21,Entidades!$C:$AB,2+V$15,FALSE)</f>
        <v>Limite anual I-123</v>
      </c>
      <c r="W21" s="87" t="str">
        <f>VLOOKUP($C21,Entidades!$C:$AB,2+W$15,FALSE)</f>
        <v>Limite anual I-125</v>
      </c>
      <c r="X21" s="87" t="str">
        <f>VLOOKUP($C21,Entidades!$C:$AB,2+X$15,FALSE)</f>
        <v>Limite anual I-131</v>
      </c>
      <c r="Y21" s="87" t="str">
        <f>VLOOKUP($C21,Entidades!$C:$AB,2+Y$15,FALSE)</f>
        <v>Limite anual H-3</v>
      </c>
      <c r="Z21" s="87" t="str">
        <f>VLOOKUP($C21,Entidades!$C:$AB,2+Z$15,FALSE)</f>
        <v>Limite anual C-14</v>
      </c>
      <c r="AA21" s="87" t="str">
        <f>VLOOKUP($C21,Entidades!$C:$AB,2+AA$15,FALSE)</f>
        <v>Limite anual P-32</v>
      </c>
      <c r="AB21" s="87" t="str">
        <f>VLOOKUP($C21,Entidades!$C:$AB,2+AB$15,FALSE)</f>
        <v>Limite anual P-33</v>
      </c>
      <c r="AC21" s="87" t="str">
        <f>VLOOKUP($C21,Entidades!$C:$AB,2+AC$15,FALSE)</f>
        <v>Limite anual S-35</v>
      </c>
      <c r="AD21" s="88" t="str">
        <f>VLOOKUP($C21,Entidades!$C:$AB,2+AD$15,FALSE)</f>
        <v>Limite anual Ca-45</v>
      </c>
      <c r="AG21" s="20" t="s">
        <v>86</v>
      </c>
      <c r="AH21" s="20" t="s">
        <v>244</v>
      </c>
      <c r="AI21" s="25" t="s">
        <v>205</v>
      </c>
    </row>
    <row r="22" spans="1:35" x14ac:dyDescent="0.3">
      <c r="A22" s="111" t="s">
        <v>3</v>
      </c>
      <c r="B22" s="105" t="str">
        <f>VLOOKUP(A22,Entidades!A:C,2,FALSE)</f>
        <v>Processo</v>
      </c>
      <c r="C22" s="106" t="str">
        <f>VLOOKUP(A22,Entidades!A:C,3,FALSE)</f>
        <v>Licença</v>
      </c>
      <c r="D22" s="112"/>
      <c r="E22" s="113"/>
      <c r="F22" s="113"/>
      <c r="G22" s="113"/>
      <c r="H22" s="113"/>
      <c r="I22" s="113"/>
      <c r="J22" s="114"/>
      <c r="K22" s="114"/>
      <c r="L22" s="114"/>
      <c r="M22" s="114"/>
      <c r="N22" s="114"/>
      <c r="O22" s="114"/>
      <c r="P22" s="114"/>
      <c r="Q22" s="115"/>
      <c r="R22" s="41"/>
      <c r="S22" s="52"/>
      <c r="T22" s="86" t="str">
        <f>VLOOKUP($C22,Entidades!$C:$AB,2+T$15,FALSE)</f>
        <v>Limite anual F-18</v>
      </c>
      <c r="U22" s="87" t="str">
        <f>VLOOKUP($C22,Entidades!$C:$AB,2+U$15,FALSE)</f>
        <v>Limite anual Tc-99m</v>
      </c>
      <c r="V22" s="87" t="str">
        <f>VLOOKUP($C22,Entidades!$C:$AB,2+V$15,FALSE)</f>
        <v>Limite anual I-123</v>
      </c>
      <c r="W22" s="87" t="str">
        <f>VLOOKUP($C22,Entidades!$C:$AB,2+W$15,FALSE)</f>
        <v>Limite anual I-125</v>
      </c>
      <c r="X22" s="87" t="str">
        <f>VLOOKUP($C22,Entidades!$C:$AB,2+X$15,FALSE)</f>
        <v>Limite anual I-131</v>
      </c>
      <c r="Y22" s="87" t="str">
        <f>VLOOKUP($C22,Entidades!$C:$AB,2+Y$15,FALSE)</f>
        <v>Limite anual H-3</v>
      </c>
      <c r="Z22" s="87" t="str">
        <f>VLOOKUP($C22,Entidades!$C:$AB,2+Z$15,FALSE)</f>
        <v>Limite anual C-14</v>
      </c>
      <c r="AA22" s="87" t="str">
        <f>VLOOKUP($C22,Entidades!$C:$AB,2+AA$15,FALSE)</f>
        <v>Limite anual P-32</v>
      </c>
      <c r="AB22" s="87" t="str">
        <f>VLOOKUP($C22,Entidades!$C:$AB,2+AB$15,FALSE)</f>
        <v>Limite anual P-33</v>
      </c>
      <c r="AC22" s="87" t="str">
        <f>VLOOKUP($C22,Entidades!$C:$AB,2+AC$15,FALSE)</f>
        <v>Limite anual S-35</v>
      </c>
      <c r="AD22" s="88" t="str">
        <f>VLOOKUP($C22,Entidades!$C:$AB,2+AD$15,FALSE)</f>
        <v>Limite anual Ca-45</v>
      </c>
      <c r="AG22" s="20" t="s">
        <v>83</v>
      </c>
      <c r="AH22" s="20" t="s">
        <v>409</v>
      </c>
      <c r="AI22" s="25" t="s">
        <v>209</v>
      </c>
    </row>
    <row r="23" spans="1:35" x14ac:dyDescent="0.3">
      <c r="A23" s="111" t="s">
        <v>3</v>
      </c>
      <c r="B23" s="105" t="str">
        <f>VLOOKUP(A23,Entidades!A:C,2,FALSE)</f>
        <v>Processo</v>
      </c>
      <c r="C23" s="106" t="str">
        <f>VLOOKUP(A23,Entidades!A:C,3,FALSE)</f>
        <v>Licença</v>
      </c>
      <c r="D23" s="112"/>
      <c r="E23" s="113"/>
      <c r="F23" s="11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5"/>
      <c r="R23" s="41"/>
      <c r="S23" s="52"/>
      <c r="T23" s="86" t="str">
        <f>VLOOKUP($C23,Entidades!$C:$AB,2+T$15,FALSE)</f>
        <v>Limite anual F-18</v>
      </c>
      <c r="U23" s="87" t="str">
        <f>VLOOKUP($C23,Entidades!$C:$AB,2+U$15,FALSE)</f>
        <v>Limite anual Tc-99m</v>
      </c>
      <c r="V23" s="87" t="str">
        <f>VLOOKUP($C23,Entidades!$C:$AB,2+V$15,FALSE)</f>
        <v>Limite anual I-123</v>
      </c>
      <c r="W23" s="87" t="str">
        <f>VLOOKUP($C23,Entidades!$C:$AB,2+W$15,FALSE)</f>
        <v>Limite anual I-125</v>
      </c>
      <c r="X23" s="87" t="str">
        <f>VLOOKUP($C23,Entidades!$C:$AB,2+X$15,FALSE)</f>
        <v>Limite anual I-131</v>
      </c>
      <c r="Y23" s="87" t="str">
        <f>VLOOKUP($C23,Entidades!$C:$AB,2+Y$15,FALSE)</f>
        <v>Limite anual H-3</v>
      </c>
      <c r="Z23" s="87" t="str">
        <f>VLOOKUP($C23,Entidades!$C:$AB,2+Z$15,FALSE)</f>
        <v>Limite anual C-14</v>
      </c>
      <c r="AA23" s="87" t="str">
        <f>VLOOKUP($C23,Entidades!$C:$AB,2+AA$15,FALSE)</f>
        <v>Limite anual P-32</v>
      </c>
      <c r="AB23" s="87" t="str">
        <f>VLOOKUP($C23,Entidades!$C:$AB,2+AB$15,FALSE)</f>
        <v>Limite anual P-33</v>
      </c>
      <c r="AC23" s="87" t="str">
        <f>VLOOKUP($C23,Entidades!$C:$AB,2+AC$15,FALSE)</f>
        <v>Limite anual S-35</v>
      </c>
      <c r="AD23" s="88" t="str">
        <f>VLOOKUP($C23,Entidades!$C:$AB,2+AD$15,FALSE)</f>
        <v>Limite anual Ca-45</v>
      </c>
      <c r="AG23" s="20" t="s">
        <v>84</v>
      </c>
      <c r="AH23" s="20" t="s">
        <v>386</v>
      </c>
      <c r="AI23" s="25" t="s">
        <v>204</v>
      </c>
    </row>
    <row r="24" spans="1:35" x14ac:dyDescent="0.3">
      <c r="A24" s="111" t="s">
        <v>3</v>
      </c>
      <c r="B24" s="105" t="str">
        <f>VLOOKUP(A24,Entidades!A:C,2,FALSE)</f>
        <v>Processo</v>
      </c>
      <c r="C24" s="106" t="str">
        <f>VLOOKUP(A24,Entidades!A:C,3,FALSE)</f>
        <v>Licença</v>
      </c>
      <c r="D24" s="112"/>
      <c r="E24" s="113"/>
      <c r="F24" s="113"/>
      <c r="G24" s="113"/>
      <c r="H24" s="113"/>
      <c r="I24" s="113"/>
      <c r="J24" s="114"/>
      <c r="K24" s="114"/>
      <c r="L24" s="114"/>
      <c r="M24" s="114"/>
      <c r="N24" s="114"/>
      <c r="O24" s="114"/>
      <c r="P24" s="114"/>
      <c r="Q24" s="115"/>
      <c r="R24" s="41"/>
      <c r="S24" s="52"/>
      <c r="T24" s="86" t="str">
        <f>VLOOKUP($C24,Entidades!$C:$AB,2+T$15,FALSE)</f>
        <v>Limite anual F-18</v>
      </c>
      <c r="U24" s="87" t="str">
        <f>VLOOKUP($C24,Entidades!$C:$AB,2+U$15,FALSE)</f>
        <v>Limite anual Tc-99m</v>
      </c>
      <c r="V24" s="87" t="str">
        <f>VLOOKUP($C24,Entidades!$C:$AB,2+V$15,FALSE)</f>
        <v>Limite anual I-123</v>
      </c>
      <c r="W24" s="87" t="str">
        <f>VLOOKUP($C24,Entidades!$C:$AB,2+W$15,FALSE)</f>
        <v>Limite anual I-125</v>
      </c>
      <c r="X24" s="87" t="str">
        <f>VLOOKUP($C24,Entidades!$C:$AB,2+X$15,FALSE)</f>
        <v>Limite anual I-131</v>
      </c>
      <c r="Y24" s="87" t="str">
        <f>VLOOKUP($C24,Entidades!$C:$AB,2+Y$15,FALSE)</f>
        <v>Limite anual H-3</v>
      </c>
      <c r="Z24" s="87" t="str">
        <f>VLOOKUP($C24,Entidades!$C:$AB,2+Z$15,FALSE)</f>
        <v>Limite anual C-14</v>
      </c>
      <c r="AA24" s="87" t="str">
        <f>VLOOKUP($C24,Entidades!$C:$AB,2+AA$15,FALSE)</f>
        <v>Limite anual P-32</v>
      </c>
      <c r="AB24" s="87" t="str">
        <f>VLOOKUP($C24,Entidades!$C:$AB,2+AB$15,FALSE)</f>
        <v>Limite anual P-33</v>
      </c>
      <c r="AC24" s="87" t="str">
        <f>VLOOKUP($C24,Entidades!$C:$AB,2+AC$15,FALSE)</f>
        <v>Limite anual S-35</v>
      </c>
      <c r="AD24" s="88" t="str">
        <f>VLOOKUP($C24,Entidades!$C:$AB,2+AD$15,FALSE)</f>
        <v>Limite anual Ca-45</v>
      </c>
      <c r="AG24" s="20" t="s">
        <v>85</v>
      </c>
      <c r="AH24" s="20" t="s">
        <v>366</v>
      </c>
      <c r="AI24" s="25" t="s">
        <v>197</v>
      </c>
    </row>
    <row r="25" spans="1:35" x14ac:dyDescent="0.3">
      <c r="A25" s="111" t="s">
        <v>3</v>
      </c>
      <c r="B25" s="105" t="str">
        <f>VLOOKUP(A25,Entidades!A:C,2,FALSE)</f>
        <v>Processo</v>
      </c>
      <c r="C25" s="106" t="str">
        <f>VLOOKUP(A25,Entidades!A:C,3,FALSE)</f>
        <v>Licença</v>
      </c>
      <c r="D25" s="112"/>
      <c r="E25" s="113"/>
      <c r="F25" s="113"/>
      <c r="G25" s="113"/>
      <c r="H25" s="113"/>
      <c r="I25" s="113"/>
      <c r="J25" s="114"/>
      <c r="K25" s="114"/>
      <c r="L25" s="114"/>
      <c r="M25" s="114"/>
      <c r="N25" s="114"/>
      <c r="O25" s="114"/>
      <c r="P25" s="114"/>
      <c r="Q25" s="115"/>
      <c r="R25" s="41"/>
      <c r="S25" s="52"/>
      <c r="T25" s="86" t="str">
        <f>VLOOKUP($C25,Entidades!$C:$AB,2+T$15,FALSE)</f>
        <v>Limite anual F-18</v>
      </c>
      <c r="U25" s="87" t="str">
        <f>VLOOKUP($C25,Entidades!$C:$AB,2+U$15,FALSE)</f>
        <v>Limite anual Tc-99m</v>
      </c>
      <c r="V25" s="87" t="str">
        <f>VLOOKUP($C25,Entidades!$C:$AB,2+V$15,FALSE)</f>
        <v>Limite anual I-123</v>
      </c>
      <c r="W25" s="87" t="str">
        <f>VLOOKUP($C25,Entidades!$C:$AB,2+W$15,FALSE)</f>
        <v>Limite anual I-125</v>
      </c>
      <c r="X25" s="87" t="str">
        <f>VLOOKUP($C25,Entidades!$C:$AB,2+X$15,FALSE)</f>
        <v>Limite anual I-131</v>
      </c>
      <c r="Y25" s="87" t="str">
        <f>VLOOKUP($C25,Entidades!$C:$AB,2+Y$15,FALSE)</f>
        <v>Limite anual H-3</v>
      </c>
      <c r="Z25" s="87" t="str">
        <f>VLOOKUP($C25,Entidades!$C:$AB,2+Z$15,FALSE)</f>
        <v>Limite anual C-14</v>
      </c>
      <c r="AA25" s="87" t="str">
        <f>VLOOKUP($C25,Entidades!$C:$AB,2+AA$15,FALSE)</f>
        <v>Limite anual P-32</v>
      </c>
      <c r="AB25" s="87" t="str">
        <f>VLOOKUP($C25,Entidades!$C:$AB,2+AB$15,FALSE)</f>
        <v>Limite anual P-33</v>
      </c>
      <c r="AC25" s="87" t="str">
        <f>VLOOKUP($C25,Entidades!$C:$AB,2+AC$15,FALSE)</f>
        <v>Limite anual S-35</v>
      </c>
      <c r="AD25" s="88" t="str">
        <f>VLOOKUP($C25,Entidades!$C:$AB,2+AD$15,FALSE)</f>
        <v>Limite anual Ca-45</v>
      </c>
      <c r="AG25" s="20" t="s">
        <v>8</v>
      </c>
      <c r="AH25" s="20" t="s">
        <v>300</v>
      </c>
      <c r="AI25" s="25" t="s">
        <v>202</v>
      </c>
    </row>
    <row r="26" spans="1:35" x14ac:dyDescent="0.3">
      <c r="A26" s="111" t="s">
        <v>3</v>
      </c>
      <c r="B26" s="105" t="str">
        <f>VLOOKUP(A26,Entidades!A:C,2,FALSE)</f>
        <v>Processo</v>
      </c>
      <c r="C26" s="106" t="str">
        <f>VLOOKUP(A26,Entidades!A:C,3,FALSE)</f>
        <v>Licença</v>
      </c>
      <c r="D26" s="112"/>
      <c r="E26" s="113"/>
      <c r="F26" s="113"/>
      <c r="G26" s="113"/>
      <c r="H26" s="113"/>
      <c r="I26" s="113"/>
      <c r="J26" s="114"/>
      <c r="K26" s="114"/>
      <c r="L26" s="114"/>
      <c r="M26" s="114"/>
      <c r="N26" s="114"/>
      <c r="O26" s="114"/>
      <c r="P26" s="114"/>
      <c r="Q26" s="115"/>
      <c r="R26" s="41"/>
      <c r="S26" s="52"/>
      <c r="T26" s="86" t="str">
        <f>VLOOKUP($C26,Entidades!$C:$AB,2+T$15,FALSE)</f>
        <v>Limite anual F-18</v>
      </c>
      <c r="U26" s="87" t="str">
        <f>VLOOKUP($C26,Entidades!$C:$AB,2+U$15,FALSE)</f>
        <v>Limite anual Tc-99m</v>
      </c>
      <c r="V26" s="87" t="str">
        <f>VLOOKUP($C26,Entidades!$C:$AB,2+V$15,FALSE)</f>
        <v>Limite anual I-123</v>
      </c>
      <c r="W26" s="87" t="str">
        <f>VLOOKUP($C26,Entidades!$C:$AB,2+W$15,FALSE)</f>
        <v>Limite anual I-125</v>
      </c>
      <c r="X26" s="87" t="str">
        <f>VLOOKUP($C26,Entidades!$C:$AB,2+X$15,FALSE)</f>
        <v>Limite anual I-131</v>
      </c>
      <c r="Y26" s="87" t="str">
        <f>VLOOKUP($C26,Entidades!$C:$AB,2+Y$15,FALSE)</f>
        <v>Limite anual H-3</v>
      </c>
      <c r="Z26" s="87" t="str">
        <f>VLOOKUP($C26,Entidades!$C:$AB,2+Z$15,FALSE)</f>
        <v>Limite anual C-14</v>
      </c>
      <c r="AA26" s="87" t="str">
        <f>VLOOKUP($C26,Entidades!$C:$AB,2+AA$15,FALSE)</f>
        <v>Limite anual P-32</v>
      </c>
      <c r="AB26" s="87" t="str">
        <f>VLOOKUP($C26,Entidades!$C:$AB,2+AB$15,FALSE)</f>
        <v>Limite anual P-33</v>
      </c>
      <c r="AC26" s="87" t="str">
        <f>VLOOKUP($C26,Entidades!$C:$AB,2+AC$15,FALSE)</f>
        <v>Limite anual S-35</v>
      </c>
      <c r="AD26" s="88" t="str">
        <f>VLOOKUP($C26,Entidades!$C:$AB,2+AD$15,FALSE)</f>
        <v>Limite anual Ca-45</v>
      </c>
      <c r="AG26" s="20" t="s">
        <v>88</v>
      </c>
      <c r="AH26" s="20" t="s">
        <v>360</v>
      </c>
      <c r="AI26" s="25" t="s">
        <v>193</v>
      </c>
    </row>
    <row r="27" spans="1:35" x14ac:dyDescent="0.3">
      <c r="A27" s="111" t="s">
        <v>3</v>
      </c>
      <c r="B27" s="105" t="str">
        <f>VLOOKUP(A27,Entidades!A:C,2,FALSE)</f>
        <v>Processo</v>
      </c>
      <c r="C27" s="106" t="str">
        <f>VLOOKUP(A27,Entidades!A:C,3,FALSE)</f>
        <v>Licença</v>
      </c>
      <c r="D27" s="112"/>
      <c r="E27" s="113"/>
      <c r="F27" s="113"/>
      <c r="G27" s="113"/>
      <c r="H27" s="113"/>
      <c r="I27" s="113"/>
      <c r="J27" s="114"/>
      <c r="K27" s="114"/>
      <c r="L27" s="114"/>
      <c r="M27" s="114"/>
      <c r="N27" s="114"/>
      <c r="O27" s="114"/>
      <c r="P27" s="114"/>
      <c r="Q27" s="115"/>
      <c r="R27" s="41"/>
      <c r="S27" s="52"/>
      <c r="T27" s="86" t="str">
        <f>VLOOKUP($C27,Entidades!$C:$AB,2+T$15,FALSE)</f>
        <v>Limite anual F-18</v>
      </c>
      <c r="U27" s="87" t="str">
        <f>VLOOKUP($C27,Entidades!$C:$AB,2+U$15,FALSE)</f>
        <v>Limite anual Tc-99m</v>
      </c>
      <c r="V27" s="87" t="str">
        <f>VLOOKUP($C27,Entidades!$C:$AB,2+V$15,FALSE)</f>
        <v>Limite anual I-123</v>
      </c>
      <c r="W27" s="87" t="str">
        <f>VLOOKUP($C27,Entidades!$C:$AB,2+W$15,FALSE)</f>
        <v>Limite anual I-125</v>
      </c>
      <c r="X27" s="87" t="str">
        <f>VLOOKUP($C27,Entidades!$C:$AB,2+X$15,FALSE)</f>
        <v>Limite anual I-131</v>
      </c>
      <c r="Y27" s="87" t="str">
        <f>VLOOKUP($C27,Entidades!$C:$AB,2+Y$15,FALSE)</f>
        <v>Limite anual H-3</v>
      </c>
      <c r="Z27" s="87" t="str">
        <f>VLOOKUP($C27,Entidades!$C:$AB,2+Z$15,FALSE)</f>
        <v>Limite anual C-14</v>
      </c>
      <c r="AA27" s="87" t="str">
        <f>VLOOKUP($C27,Entidades!$C:$AB,2+AA$15,FALSE)</f>
        <v>Limite anual P-32</v>
      </c>
      <c r="AB27" s="87" t="str">
        <f>VLOOKUP($C27,Entidades!$C:$AB,2+AB$15,FALSE)</f>
        <v>Limite anual P-33</v>
      </c>
      <c r="AC27" s="87" t="str">
        <f>VLOOKUP($C27,Entidades!$C:$AB,2+AC$15,FALSE)</f>
        <v>Limite anual S-35</v>
      </c>
      <c r="AD27" s="88" t="str">
        <f>VLOOKUP($C27,Entidades!$C:$AB,2+AD$15,FALSE)</f>
        <v>Limite anual Ca-45</v>
      </c>
      <c r="AG27" s="20" t="s">
        <v>79</v>
      </c>
      <c r="AH27" s="20" t="s">
        <v>367</v>
      </c>
      <c r="AI27" s="25" t="s">
        <v>196</v>
      </c>
    </row>
    <row r="28" spans="1:35" x14ac:dyDescent="0.3">
      <c r="A28" s="111" t="s">
        <v>3</v>
      </c>
      <c r="B28" s="105" t="str">
        <f>VLOOKUP(A28,Entidades!A:C,2,FALSE)</f>
        <v>Processo</v>
      </c>
      <c r="C28" s="106" t="str">
        <f>VLOOKUP(A28,Entidades!A:C,3,FALSE)</f>
        <v>Licença</v>
      </c>
      <c r="D28" s="112"/>
      <c r="E28" s="113"/>
      <c r="F28" s="113"/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5"/>
      <c r="R28" s="41"/>
      <c r="S28" s="52"/>
      <c r="T28" s="86" t="str">
        <f>VLOOKUP($C28,Entidades!$C:$AB,2+T$15,FALSE)</f>
        <v>Limite anual F-18</v>
      </c>
      <c r="U28" s="87" t="str">
        <f>VLOOKUP($C28,Entidades!$C:$AB,2+U$15,FALSE)</f>
        <v>Limite anual Tc-99m</v>
      </c>
      <c r="V28" s="87" t="str">
        <f>VLOOKUP($C28,Entidades!$C:$AB,2+V$15,FALSE)</f>
        <v>Limite anual I-123</v>
      </c>
      <c r="W28" s="87" t="str">
        <f>VLOOKUP($C28,Entidades!$C:$AB,2+W$15,FALSE)</f>
        <v>Limite anual I-125</v>
      </c>
      <c r="X28" s="87" t="str">
        <f>VLOOKUP($C28,Entidades!$C:$AB,2+X$15,FALSE)</f>
        <v>Limite anual I-131</v>
      </c>
      <c r="Y28" s="87" t="str">
        <f>VLOOKUP($C28,Entidades!$C:$AB,2+Y$15,FALSE)</f>
        <v>Limite anual H-3</v>
      </c>
      <c r="Z28" s="87" t="str">
        <f>VLOOKUP($C28,Entidades!$C:$AB,2+Z$15,FALSE)</f>
        <v>Limite anual C-14</v>
      </c>
      <c r="AA28" s="87" t="str">
        <f>VLOOKUP($C28,Entidades!$C:$AB,2+AA$15,FALSE)</f>
        <v>Limite anual P-32</v>
      </c>
      <c r="AB28" s="87" t="str">
        <f>VLOOKUP($C28,Entidades!$C:$AB,2+AB$15,FALSE)</f>
        <v>Limite anual P-33</v>
      </c>
      <c r="AC28" s="87" t="str">
        <f>VLOOKUP($C28,Entidades!$C:$AB,2+AC$15,FALSE)</f>
        <v>Limite anual S-35</v>
      </c>
      <c r="AD28" s="88" t="str">
        <f>VLOOKUP($C28,Entidades!$C:$AB,2+AD$15,FALSE)</f>
        <v>Limite anual Ca-45</v>
      </c>
      <c r="AG28" s="20" t="s">
        <v>81</v>
      </c>
      <c r="AH28" s="20" t="s">
        <v>438</v>
      </c>
      <c r="AI28" s="25" t="s">
        <v>211</v>
      </c>
    </row>
    <row r="29" spans="1:35" ht="15.75" thickBot="1" x14ac:dyDescent="0.35">
      <c r="A29" s="111" t="s">
        <v>3</v>
      </c>
      <c r="B29" s="105" t="str">
        <f>VLOOKUP(A29,Entidades!A:C,2,FALSE)</f>
        <v>Processo</v>
      </c>
      <c r="C29" s="106" t="str">
        <f>VLOOKUP(A29,Entidades!A:C,3,FALSE)</f>
        <v>Licença</v>
      </c>
      <c r="D29" s="112"/>
      <c r="E29" s="113"/>
      <c r="F29" s="113"/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5"/>
      <c r="R29" s="41"/>
      <c r="S29" s="52"/>
      <c r="T29" s="86" t="str">
        <f>VLOOKUP($C29,Entidades!$C:$AB,2+T$15,FALSE)</f>
        <v>Limite anual F-18</v>
      </c>
      <c r="U29" s="87" t="str">
        <f>VLOOKUP($C29,Entidades!$C:$AB,2+U$15,FALSE)</f>
        <v>Limite anual Tc-99m</v>
      </c>
      <c r="V29" s="87" t="str">
        <f>VLOOKUP($C29,Entidades!$C:$AB,2+V$15,FALSE)</f>
        <v>Limite anual I-123</v>
      </c>
      <c r="W29" s="87" t="str">
        <f>VLOOKUP($C29,Entidades!$C:$AB,2+W$15,FALSE)</f>
        <v>Limite anual I-125</v>
      </c>
      <c r="X29" s="87" t="str">
        <f>VLOOKUP($C29,Entidades!$C:$AB,2+X$15,FALSE)</f>
        <v>Limite anual I-131</v>
      </c>
      <c r="Y29" s="87" t="str">
        <f>VLOOKUP($C29,Entidades!$C:$AB,2+Y$15,FALSE)</f>
        <v>Limite anual H-3</v>
      </c>
      <c r="Z29" s="87" t="str">
        <f>VLOOKUP($C29,Entidades!$C:$AB,2+Z$15,FALSE)</f>
        <v>Limite anual C-14</v>
      </c>
      <c r="AA29" s="87" t="str">
        <f>VLOOKUP($C29,Entidades!$C:$AB,2+AA$15,FALSE)</f>
        <v>Limite anual P-32</v>
      </c>
      <c r="AB29" s="87" t="str">
        <f>VLOOKUP($C29,Entidades!$C:$AB,2+AB$15,FALSE)</f>
        <v>Limite anual P-33</v>
      </c>
      <c r="AC29" s="87" t="str">
        <f>VLOOKUP($C29,Entidades!$C:$AB,2+AC$15,FALSE)</f>
        <v>Limite anual S-35</v>
      </c>
      <c r="AD29" s="88" t="str">
        <f>VLOOKUP($C29,Entidades!$C:$AB,2+AD$15,FALSE)</f>
        <v>Limite anual Ca-45</v>
      </c>
      <c r="AG29" s="20" t="s">
        <v>95</v>
      </c>
      <c r="AH29" s="20" t="s">
        <v>276</v>
      </c>
      <c r="AI29" s="26" t="s">
        <v>223</v>
      </c>
    </row>
    <row r="30" spans="1:35" x14ac:dyDescent="0.3">
      <c r="A30" s="111" t="s">
        <v>3</v>
      </c>
      <c r="B30" s="105" t="str">
        <f>VLOOKUP(A30,Entidades!A:C,2,FALSE)</f>
        <v>Processo</v>
      </c>
      <c r="C30" s="106" t="str">
        <f>VLOOKUP(A30,Entidades!A:C,3,FALSE)</f>
        <v>Licença</v>
      </c>
      <c r="D30" s="112"/>
      <c r="E30" s="113"/>
      <c r="F30" s="113"/>
      <c r="G30" s="113"/>
      <c r="H30" s="113"/>
      <c r="I30" s="113"/>
      <c r="J30" s="114"/>
      <c r="K30" s="114"/>
      <c r="L30" s="114"/>
      <c r="M30" s="114"/>
      <c r="N30" s="114"/>
      <c r="O30" s="114"/>
      <c r="P30" s="114"/>
      <c r="Q30" s="115"/>
      <c r="R30" s="41"/>
      <c r="S30" s="52"/>
      <c r="T30" s="86" t="str">
        <f>VLOOKUP($C30,Entidades!$C:$AB,2+T$15,FALSE)</f>
        <v>Limite anual F-18</v>
      </c>
      <c r="U30" s="87" t="str">
        <f>VLOOKUP($C30,Entidades!$C:$AB,2+U$15,FALSE)</f>
        <v>Limite anual Tc-99m</v>
      </c>
      <c r="V30" s="87" t="str">
        <f>VLOOKUP($C30,Entidades!$C:$AB,2+V$15,FALSE)</f>
        <v>Limite anual I-123</v>
      </c>
      <c r="W30" s="87" t="str">
        <f>VLOOKUP($C30,Entidades!$C:$AB,2+W$15,FALSE)</f>
        <v>Limite anual I-125</v>
      </c>
      <c r="X30" s="87" t="str">
        <f>VLOOKUP($C30,Entidades!$C:$AB,2+X$15,FALSE)</f>
        <v>Limite anual I-131</v>
      </c>
      <c r="Y30" s="87" t="str">
        <f>VLOOKUP($C30,Entidades!$C:$AB,2+Y$15,FALSE)</f>
        <v>Limite anual H-3</v>
      </c>
      <c r="Z30" s="87" t="str">
        <f>VLOOKUP($C30,Entidades!$C:$AB,2+Z$15,FALSE)</f>
        <v>Limite anual C-14</v>
      </c>
      <c r="AA30" s="87" t="str">
        <f>VLOOKUP($C30,Entidades!$C:$AB,2+AA$15,FALSE)</f>
        <v>Limite anual P-32</v>
      </c>
      <c r="AB30" s="87" t="str">
        <f>VLOOKUP($C30,Entidades!$C:$AB,2+AB$15,FALSE)</f>
        <v>Limite anual P-33</v>
      </c>
      <c r="AC30" s="87" t="str">
        <f>VLOOKUP($C30,Entidades!$C:$AB,2+AC$15,FALSE)</f>
        <v>Limite anual S-35</v>
      </c>
      <c r="AD30" s="88" t="str">
        <f>VLOOKUP($C30,Entidades!$C:$AB,2+AD$15,FALSE)</f>
        <v>Limite anual Ca-45</v>
      </c>
      <c r="AG30" s="20" t="s">
        <v>66</v>
      </c>
      <c r="AH30" s="20" t="s">
        <v>411</v>
      </c>
    </row>
    <row r="31" spans="1:35" x14ac:dyDescent="0.3">
      <c r="A31" s="111" t="s">
        <v>3</v>
      </c>
      <c r="B31" s="105" t="str">
        <f>VLOOKUP(A31,Entidades!A:C,2,FALSE)</f>
        <v>Processo</v>
      </c>
      <c r="C31" s="106" t="str">
        <f>VLOOKUP(A31,Entidades!A:C,3,FALSE)</f>
        <v>Licença</v>
      </c>
      <c r="D31" s="112"/>
      <c r="E31" s="113"/>
      <c r="F31" s="113"/>
      <c r="G31" s="113"/>
      <c r="H31" s="113"/>
      <c r="I31" s="113"/>
      <c r="J31" s="114"/>
      <c r="K31" s="114"/>
      <c r="L31" s="114"/>
      <c r="M31" s="114"/>
      <c r="N31" s="114"/>
      <c r="O31" s="114"/>
      <c r="P31" s="114"/>
      <c r="Q31" s="115"/>
      <c r="R31" s="41"/>
      <c r="S31" s="52"/>
      <c r="T31" s="86" t="str">
        <f>VLOOKUP($C31,Entidades!$C:$AB,2+T$15,FALSE)</f>
        <v>Limite anual F-18</v>
      </c>
      <c r="U31" s="87" t="str">
        <f>VLOOKUP($C31,Entidades!$C:$AB,2+U$15,FALSE)</f>
        <v>Limite anual Tc-99m</v>
      </c>
      <c r="V31" s="87" t="str">
        <f>VLOOKUP($C31,Entidades!$C:$AB,2+V$15,FALSE)</f>
        <v>Limite anual I-123</v>
      </c>
      <c r="W31" s="87" t="str">
        <f>VLOOKUP($C31,Entidades!$C:$AB,2+W$15,FALSE)</f>
        <v>Limite anual I-125</v>
      </c>
      <c r="X31" s="87" t="str">
        <f>VLOOKUP($C31,Entidades!$C:$AB,2+X$15,FALSE)</f>
        <v>Limite anual I-131</v>
      </c>
      <c r="Y31" s="87" t="str">
        <f>VLOOKUP($C31,Entidades!$C:$AB,2+Y$15,FALSE)</f>
        <v>Limite anual H-3</v>
      </c>
      <c r="Z31" s="87" t="str">
        <f>VLOOKUP($C31,Entidades!$C:$AB,2+Z$15,FALSE)</f>
        <v>Limite anual C-14</v>
      </c>
      <c r="AA31" s="87" t="str">
        <f>VLOOKUP($C31,Entidades!$C:$AB,2+AA$15,FALSE)</f>
        <v>Limite anual P-32</v>
      </c>
      <c r="AB31" s="87" t="str">
        <f>VLOOKUP($C31,Entidades!$C:$AB,2+AB$15,FALSE)</f>
        <v>Limite anual P-33</v>
      </c>
      <c r="AC31" s="87" t="str">
        <f>VLOOKUP($C31,Entidades!$C:$AB,2+AC$15,FALSE)</f>
        <v>Limite anual S-35</v>
      </c>
      <c r="AD31" s="88" t="str">
        <f>VLOOKUP($C31,Entidades!$C:$AB,2+AD$15,FALSE)</f>
        <v>Limite anual Ca-45</v>
      </c>
      <c r="AG31" s="20" t="s">
        <v>6</v>
      </c>
      <c r="AH31" s="20" t="s">
        <v>303</v>
      </c>
    </row>
    <row r="32" spans="1:35" x14ac:dyDescent="0.3">
      <c r="A32" s="111" t="s">
        <v>3</v>
      </c>
      <c r="B32" s="105" t="str">
        <f>VLOOKUP(A32,Entidades!A:C,2,FALSE)</f>
        <v>Processo</v>
      </c>
      <c r="C32" s="106" t="str">
        <f>VLOOKUP(A32,Entidades!A:C,3,FALSE)</f>
        <v>Licença</v>
      </c>
      <c r="D32" s="112"/>
      <c r="E32" s="113"/>
      <c r="F32" s="113"/>
      <c r="G32" s="113"/>
      <c r="H32" s="113"/>
      <c r="I32" s="113"/>
      <c r="J32" s="114"/>
      <c r="K32" s="114"/>
      <c r="L32" s="114"/>
      <c r="M32" s="114"/>
      <c r="N32" s="114"/>
      <c r="O32" s="114"/>
      <c r="P32" s="114"/>
      <c r="Q32" s="115"/>
      <c r="R32" s="41"/>
      <c r="S32" s="52"/>
      <c r="T32" s="86" t="str">
        <f>VLOOKUP($C32,Entidades!$C:$AB,2+T$15,FALSE)</f>
        <v>Limite anual F-18</v>
      </c>
      <c r="U32" s="87" t="str">
        <f>VLOOKUP($C32,Entidades!$C:$AB,2+U$15,FALSE)</f>
        <v>Limite anual Tc-99m</v>
      </c>
      <c r="V32" s="87" t="str">
        <f>VLOOKUP($C32,Entidades!$C:$AB,2+V$15,FALSE)</f>
        <v>Limite anual I-123</v>
      </c>
      <c r="W32" s="87" t="str">
        <f>VLOOKUP($C32,Entidades!$C:$AB,2+W$15,FALSE)</f>
        <v>Limite anual I-125</v>
      </c>
      <c r="X32" s="87" t="str">
        <f>VLOOKUP($C32,Entidades!$C:$AB,2+X$15,FALSE)</f>
        <v>Limite anual I-131</v>
      </c>
      <c r="Y32" s="87" t="str">
        <f>VLOOKUP($C32,Entidades!$C:$AB,2+Y$15,FALSE)</f>
        <v>Limite anual H-3</v>
      </c>
      <c r="Z32" s="87" t="str">
        <f>VLOOKUP($C32,Entidades!$C:$AB,2+Z$15,FALSE)</f>
        <v>Limite anual C-14</v>
      </c>
      <c r="AA32" s="87" t="str">
        <f>VLOOKUP($C32,Entidades!$C:$AB,2+AA$15,FALSE)</f>
        <v>Limite anual P-32</v>
      </c>
      <c r="AB32" s="87" t="str">
        <f>VLOOKUP($C32,Entidades!$C:$AB,2+AB$15,FALSE)</f>
        <v>Limite anual P-33</v>
      </c>
      <c r="AC32" s="87" t="str">
        <f>VLOOKUP($C32,Entidades!$C:$AB,2+AC$15,FALSE)</f>
        <v>Limite anual S-35</v>
      </c>
      <c r="AD32" s="88" t="str">
        <f>VLOOKUP($C32,Entidades!$C:$AB,2+AD$15,FALSE)</f>
        <v>Limite anual Ca-45</v>
      </c>
      <c r="AG32" s="20" t="s">
        <v>7</v>
      </c>
      <c r="AH32" s="20" t="s">
        <v>305</v>
      </c>
    </row>
    <row r="33" spans="1:34" x14ac:dyDescent="0.3">
      <c r="A33" s="111" t="s">
        <v>3</v>
      </c>
      <c r="B33" s="105" t="str">
        <f>VLOOKUP(A33,Entidades!A:C,2,FALSE)</f>
        <v>Processo</v>
      </c>
      <c r="C33" s="106" t="str">
        <f>VLOOKUP(A33,Entidades!A:C,3,FALSE)</f>
        <v>Licença</v>
      </c>
      <c r="D33" s="112"/>
      <c r="E33" s="113"/>
      <c r="F33" s="113"/>
      <c r="G33" s="113"/>
      <c r="H33" s="113"/>
      <c r="I33" s="113"/>
      <c r="J33" s="114"/>
      <c r="K33" s="114"/>
      <c r="L33" s="114"/>
      <c r="M33" s="114"/>
      <c r="N33" s="114"/>
      <c r="O33" s="114"/>
      <c r="P33" s="114"/>
      <c r="Q33" s="115"/>
      <c r="R33" s="41"/>
      <c r="S33" s="52"/>
      <c r="T33" s="86" t="str">
        <f>VLOOKUP($C33,Entidades!$C:$AB,2+T$15,FALSE)</f>
        <v>Limite anual F-18</v>
      </c>
      <c r="U33" s="87" t="str">
        <f>VLOOKUP($C33,Entidades!$C:$AB,2+U$15,FALSE)</f>
        <v>Limite anual Tc-99m</v>
      </c>
      <c r="V33" s="87" t="str">
        <f>VLOOKUP($C33,Entidades!$C:$AB,2+V$15,FALSE)</f>
        <v>Limite anual I-123</v>
      </c>
      <c r="W33" s="87" t="str">
        <f>VLOOKUP($C33,Entidades!$C:$AB,2+W$15,FALSE)</f>
        <v>Limite anual I-125</v>
      </c>
      <c r="X33" s="87" t="str">
        <f>VLOOKUP($C33,Entidades!$C:$AB,2+X$15,FALSE)</f>
        <v>Limite anual I-131</v>
      </c>
      <c r="Y33" s="87" t="str">
        <f>VLOOKUP($C33,Entidades!$C:$AB,2+Y$15,FALSE)</f>
        <v>Limite anual H-3</v>
      </c>
      <c r="Z33" s="87" t="str">
        <f>VLOOKUP($C33,Entidades!$C:$AB,2+Z$15,FALSE)</f>
        <v>Limite anual C-14</v>
      </c>
      <c r="AA33" s="87" t="str">
        <f>VLOOKUP($C33,Entidades!$C:$AB,2+AA$15,FALSE)</f>
        <v>Limite anual P-32</v>
      </c>
      <c r="AB33" s="87" t="str">
        <f>VLOOKUP($C33,Entidades!$C:$AB,2+AB$15,FALSE)</f>
        <v>Limite anual P-33</v>
      </c>
      <c r="AC33" s="87" t="str">
        <f>VLOOKUP($C33,Entidades!$C:$AB,2+AC$15,FALSE)</f>
        <v>Limite anual S-35</v>
      </c>
      <c r="AD33" s="88" t="str">
        <f>VLOOKUP($C33,Entidades!$C:$AB,2+AD$15,FALSE)</f>
        <v>Limite anual Ca-45</v>
      </c>
      <c r="AG33" s="20" t="s">
        <v>94</v>
      </c>
      <c r="AH33" s="20" t="s">
        <v>413</v>
      </c>
    </row>
    <row r="34" spans="1:34" x14ac:dyDescent="0.3">
      <c r="A34" s="111" t="s">
        <v>3</v>
      </c>
      <c r="B34" s="105" t="str">
        <f>VLOOKUP(A34,Entidades!A:C,2,FALSE)</f>
        <v>Processo</v>
      </c>
      <c r="C34" s="106" t="str">
        <f>VLOOKUP(A34,Entidades!A:C,3,FALSE)</f>
        <v>Licença</v>
      </c>
      <c r="D34" s="112"/>
      <c r="E34" s="113"/>
      <c r="F34" s="113"/>
      <c r="G34" s="113"/>
      <c r="H34" s="113"/>
      <c r="I34" s="113"/>
      <c r="J34" s="114"/>
      <c r="K34" s="114"/>
      <c r="L34" s="114"/>
      <c r="M34" s="114"/>
      <c r="N34" s="114"/>
      <c r="O34" s="114"/>
      <c r="P34" s="114"/>
      <c r="Q34" s="115"/>
      <c r="R34" s="41"/>
      <c r="S34" s="52"/>
      <c r="T34" s="86" t="str">
        <f>VLOOKUP($C34,Entidades!$C:$AB,2+T$15,FALSE)</f>
        <v>Limite anual F-18</v>
      </c>
      <c r="U34" s="87" t="str">
        <f>VLOOKUP($C34,Entidades!$C:$AB,2+U$15,FALSE)</f>
        <v>Limite anual Tc-99m</v>
      </c>
      <c r="V34" s="87" t="str">
        <f>VLOOKUP($C34,Entidades!$C:$AB,2+V$15,FALSE)</f>
        <v>Limite anual I-123</v>
      </c>
      <c r="W34" s="87" t="str">
        <f>VLOOKUP($C34,Entidades!$C:$AB,2+W$15,FALSE)</f>
        <v>Limite anual I-125</v>
      </c>
      <c r="X34" s="87" t="str">
        <f>VLOOKUP($C34,Entidades!$C:$AB,2+X$15,FALSE)</f>
        <v>Limite anual I-131</v>
      </c>
      <c r="Y34" s="87" t="str">
        <f>VLOOKUP($C34,Entidades!$C:$AB,2+Y$15,FALSE)</f>
        <v>Limite anual H-3</v>
      </c>
      <c r="Z34" s="87" t="str">
        <f>VLOOKUP($C34,Entidades!$C:$AB,2+Z$15,FALSE)</f>
        <v>Limite anual C-14</v>
      </c>
      <c r="AA34" s="87" t="str">
        <f>VLOOKUP($C34,Entidades!$C:$AB,2+AA$15,FALSE)</f>
        <v>Limite anual P-32</v>
      </c>
      <c r="AB34" s="87" t="str">
        <f>VLOOKUP($C34,Entidades!$C:$AB,2+AB$15,FALSE)</f>
        <v>Limite anual P-33</v>
      </c>
      <c r="AC34" s="87" t="str">
        <f>VLOOKUP($C34,Entidades!$C:$AB,2+AC$15,FALSE)</f>
        <v>Limite anual S-35</v>
      </c>
      <c r="AD34" s="88" t="str">
        <f>VLOOKUP($C34,Entidades!$C:$AB,2+AD$15,FALSE)</f>
        <v>Limite anual Ca-45</v>
      </c>
      <c r="AG34" s="20" t="s">
        <v>92</v>
      </c>
      <c r="AH34" s="20" t="s">
        <v>279</v>
      </c>
    </row>
    <row r="35" spans="1:34" x14ac:dyDescent="0.3">
      <c r="A35" s="111" t="s">
        <v>3</v>
      </c>
      <c r="B35" s="105" t="str">
        <f>VLOOKUP(A35,Entidades!A:C,2,FALSE)</f>
        <v>Processo</v>
      </c>
      <c r="C35" s="106" t="str">
        <f>VLOOKUP(A35,Entidades!A:C,3,FALSE)</f>
        <v>Licença</v>
      </c>
      <c r="D35" s="112"/>
      <c r="E35" s="113"/>
      <c r="F35" s="113"/>
      <c r="G35" s="113"/>
      <c r="H35" s="113"/>
      <c r="I35" s="113"/>
      <c r="J35" s="114"/>
      <c r="K35" s="114"/>
      <c r="L35" s="114"/>
      <c r="M35" s="114"/>
      <c r="N35" s="114"/>
      <c r="O35" s="114"/>
      <c r="P35" s="114"/>
      <c r="Q35" s="115"/>
      <c r="R35" s="41"/>
      <c r="S35" s="52"/>
      <c r="T35" s="86" t="str">
        <f>VLOOKUP($C35,Entidades!$C:$AB,2+T$15,FALSE)</f>
        <v>Limite anual F-18</v>
      </c>
      <c r="U35" s="87" t="str">
        <f>VLOOKUP($C35,Entidades!$C:$AB,2+U$15,FALSE)</f>
        <v>Limite anual Tc-99m</v>
      </c>
      <c r="V35" s="87" t="str">
        <f>VLOOKUP($C35,Entidades!$C:$AB,2+V$15,FALSE)</f>
        <v>Limite anual I-123</v>
      </c>
      <c r="W35" s="87" t="str">
        <f>VLOOKUP($C35,Entidades!$C:$AB,2+W$15,FALSE)</f>
        <v>Limite anual I-125</v>
      </c>
      <c r="X35" s="87" t="str">
        <f>VLOOKUP($C35,Entidades!$C:$AB,2+X$15,FALSE)</f>
        <v>Limite anual I-131</v>
      </c>
      <c r="Y35" s="87" t="str">
        <f>VLOOKUP($C35,Entidades!$C:$AB,2+Y$15,FALSE)</f>
        <v>Limite anual H-3</v>
      </c>
      <c r="Z35" s="87" t="str">
        <f>VLOOKUP($C35,Entidades!$C:$AB,2+Z$15,FALSE)</f>
        <v>Limite anual C-14</v>
      </c>
      <c r="AA35" s="87" t="str">
        <f>VLOOKUP($C35,Entidades!$C:$AB,2+AA$15,FALSE)</f>
        <v>Limite anual P-32</v>
      </c>
      <c r="AB35" s="87" t="str">
        <f>VLOOKUP($C35,Entidades!$C:$AB,2+AB$15,FALSE)</f>
        <v>Limite anual P-33</v>
      </c>
      <c r="AC35" s="87" t="str">
        <f>VLOOKUP($C35,Entidades!$C:$AB,2+AC$15,FALSE)</f>
        <v>Limite anual S-35</v>
      </c>
      <c r="AD35" s="88" t="str">
        <f>VLOOKUP($C35,Entidades!$C:$AB,2+AD$15,FALSE)</f>
        <v>Limite anual Ca-45</v>
      </c>
      <c r="AG35" s="20" t="s">
        <v>80</v>
      </c>
      <c r="AH35" s="20" t="s">
        <v>307</v>
      </c>
    </row>
    <row r="36" spans="1:34" x14ac:dyDescent="0.3">
      <c r="A36" s="111" t="s">
        <v>3</v>
      </c>
      <c r="B36" s="105" t="str">
        <f>VLOOKUP(A36,Entidades!A:C,2,FALSE)</f>
        <v>Processo</v>
      </c>
      <c r="C36" s="106" t="str">
        <f>VLOOKUP(A36,Entidades!A:C,3,FALSE)</f>
        <v>Licença</v>
      </c>
      <c r="D36" s="112"/>
      <c r="E36" s="113"/>
      <c r="F36" s="113"/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5"/>
      <c r="R36" s="41"/>
      <c r="S36" s="52"/>
      <c r="T36" s="86" t="str">
        <f>VLOOKUP($C36,Entidades!$C:$AB,2+T$15,FALSE)</f>
        <v>Limite anual F-18</v>
      </c>
      <c r="U36" s="87" t="str">
        <f>VLOOKUP($C36,Entidades!$C:$AB,2+U$15,FALSE)</f>
        <v>Limite anual Tc-99m</v>
      </c>
      <c r="V36" s="87" t="str">
        <f>VLOOKUP($C36,Entidades!$C:$AB,2+V$15,FALSE)</f>
        <v>Limite anual I-123</v>
      </c>
      <c r="W36" s="87" t="str">
        <f>VLOOKUP($C36,Entidades!$C:$AB,2+W$15,FALSE)</f>
        <v>Limite anual I-125</v>
      </c>
      <c r="X36" s="87" t="str">
        <f>VLOOKUP($C36,Entidades!$C:$AB,2+X$15,FALSE)</f>
        <v>Limite anual I-131</v>
      </c>
      <c r="Y36" s="87" t="str">
        <f>VLOOKUP($C36,Entidades!$C:$AB,2+Y$15,FALSE)</f>
        <v>Limite anual H-3</v>
      </c>
      <c r="Z36" s="87" t="str">
        <f>VLOOKUP($C36,Entidades!$C:$AB,2+Z$15,FALSE)</f>
        <v>Limite anual C-14</v>
      </c>
      <c r="AA36" s="87" t="str">
        <f>VLOOKUP($C36,Entidades!$C:$AB,2+AA$15,FALSE)</f>
        <v>Limite anual P-32</v>
      </c>
      <c r="AB36" s="87" t="str">
        <f>VLOOKUP($C36,Entidades!$C:$AB,2+AB$15,FALSE)</f>
        <v>Limite anual P-33</v>
      </c>
      <c r="AC36" s="87" t="str">
        <f>VLOOKUP($C36,Entidades!$C:$AB,2+AC$15,FALSE)</f>
        <v>Limite anual S-35</v>
      </c>
      <c r="AD36" s="88" t="str">
        <f>VLOOKUP($C36,Entidades!$C:$AB,2+AD$15,FALSE)</f>
        <v>Limite anual Ca-45</v>
      </c>
      <c r="AG36" s="20" t="s">
        <v>445</v>
      </c>
      <c r="AH36" s="20" t="s">
        <v>415</v>
      </c>
    </row>
    <row r="37" spans="1:34" x14ac:dyDescent="0.3">
      <c r="A37" s="111" t="s">
        <v>3</v>
      </c>
      <c r="B37" s="105" t="str">
        <f>VLOOKUP(A37,Entidades!A:C,2,FALSE)</f>
        <v>Processo</v>
      </c>
      <c r="C37" s="106" t="str">
        <f>VLOOKUP(A37,Entidades!A:C,3,FALSE)</f>
        <v>Licença</v>
      </c>
      <c r="D37" s="112"/>
      <c r="E37" s="113"/>
      <c r="F37" s="113"/>
      <c r="G37" s="113"/>
      <c r="H37" s="113"/>
      <c r="I37" s="113"/>
      <c r="J37" s="114"/>
      <c r="K37" s="114"/>
      <c r="L37" s="114"/>
      <c r="M37" s="114"/>
      <c r="N37" s="114"/>
      <c r="O37" s="114"/>
      <c r="P37" s="114"/>
      <c r="Q37" s="115"/>
      <c r="R37" s="41"/>
      <c r="S37" s="52"/>
      <c r="T37" s="86" t="str">
        <f>VLOOKUP($C37,Entidades!$C:$AB,2+T$15,FALSE)</f>
        <v>Limite anual F-18</v>
      </c>
      <c r="U37" s="87" t="str">
        <f>VLOOKUP($C37,Entidades!$C:$AB,2+U$15,FALSE)</f>
        <v>Limite anual Tc-99m</v>
      </c>
      <c r="V37" s="87" t="str">
        <f>VLOOKUP($C37,Entidades!$C:$AB,2+V$15,FALSE)</f>
        <v>Limite anual I-123</v>
      </c>
      <c r="W37" s="87" t="str">
        <f>VLOOKUP($C37,Entidades!$C:$AB,2+W$15,FALSE)</f>
        <v>Limite anual I-125</v>
      </c>
      <c r="X37" s="87" t="str">
        <f>VLOOKUP($C37,Entidades!$C:$AB,2+X$15,FALSE)</f>
        <v>Limite anual I-131</v>
      </c>
      <c r="Y37" s="87" t="str">
        <f>VLOOKUP($C37,Entidades!$C:$AB,2+Y$15,FALSE)</f>
        <v>Limite anual H-3</v>
      </c>
      <c r="Z37" s="87" t="str">
        <f>VLOOKUP($C37,Entidades!$C:$AB,2+Z$15,FALSE)</f>
        <v>Limite anual C-14</v>
      </c>
      <c r="AA37" s="87" t="str">
        <f>VLOOKUP($C37,Entidades!$C:$AB,2+AA$15,FALSE)</f>
        <v>Limite anual P-32</v>
      </c>
      <c r="AB37" s="87" t="str">
        <f>VLOOKUP($C37,Entidades!$C:$AB,2+AB$15,FALSE)</f>
        <v>Limite anual P-33</v>
      </c>
      <c r="AC37" s="87" t="str">
        <f>VLOOKUP($C37,Entidades!$C:$AB,2+AC$15,FALSE)</f>
        <v>Limite anual S-35</v>
      </c>
      <c r="AD37" s="88" t="str">
        <f>VLOOKUP($C37,Entidades!$C:$AB,2+AD$15,FALSE)</f>
        <v>Limite anual Ca-45</v>
      </c>
      <c r="AG37" s="20" t="s">
        <v>76</v>
      </c>
      <c r="AH37" s="20" t="s">
        <v>368</v>
      </c>
    </row>
    <row r="38" spans="1:34" x14ac:dyDescent="0.3">
      <c r="A38" s="111" t="s">
        <v>3</v>
      </c>
      <c r="B38" s="105" t="str">
        <f>VLOOKUP(A38,Entidades!A:C,2,FALSE)</f>
        <v>Processo</v>
      </c>
      <c r="C38" s="106" t="str">
        <f>VLOOKUP(A38,Entidades!A:C,3,FALSE)</f>
        <v>Licença</v>
      </c>
      <c r="D38" s="112"/>
      <c r="E38" s="113"/>
      <c r="F38" s="113"/>
      <c r="G38" s="113"/>
      <c r="H38" s="113"/>
      <c r="I38" s="113"/>
      <c r="J38" s="114"/>
      <c r="K38" s="114"/>
      <c r="L38" s="114"/>
      <c r="M38" s="114"/>
      <c r="N38" s="114"/>
      <c r="O38" s="114"/>
      <c r="P38" s="114"/>
      <c r="Q38" s="115"/>
      <c r="R38" s="41"/>
      <c r="S38" s="52"/>
      <c r="T38" s="86" t="str">
        <f>VLOOKUP($C38,Entidades!$C:$AB,2+T$15,FALSE)</f>
        <v>Limite anual F-18</v>
      </c>
      <c r="U38" s="87" t="str">
        <f>VLOOKUP($C38,Entidades!$C:$AB,2+U$15,FALSE)</f>
        <v>Limite anual Tc-99m</v>
      </c>
      <c r="V38" s="87" t="str">
        <f>VLOOKUP($C38,Entidades!$C:$AB,2+V$15,FALSE)</f>
        <v>Limite anual I-123</v>
      </c>
      <c r="W38" s="87" t="str">
        <f>VLOOKUP($C38,Entidades!$C:$AB,2+W$15,FALSE)</f>
        <v>Limite anual I-125</v>
      </c>
      <c r="X38" s="87" t="str">
        <f>VLOOKUP($C38,Entidades!$C:$AB,2+X$15,FALSE)</f>
        <v>Limite anual I-131</v>
      </c>
      <c r="Y38" s="87" t="str">
        <f>VLOOKUP($C38,Entidades!$C:$AB,2+Y$15,FALSE)</f>
        <v>Limite anual H-3</v>
      </c>
      <c r="Z38" s="87" t="str">
        <f>VLOOKUP($C38,Entidades!$C:$AB,2+Z$15,FALSE)</f>
        <v>Limite anual C-14</v>
      </c>
      <c r="AA38" s="87" t="str">
        <f>VLOOKUP($C38,Entidades!$C:$AB,2+AA$15,FALSE)</f>
        <v>Limite anual P-32</v>
      </c>
      <c r="AB38" s="87" t="str">
        <f>VLOOKUP($C38,Entidades!$C:$AB,2+AB$15,FALSE)</f>
        <v>Limite anual P-33</v>
      </c>
      <c r="AC38" s="87" t="str">
        <f>VLOOKUP($C38,Entidades!$C:$AB,2+AC$15,FALSE)</f>
        <v>Limite anual S-35</v>
      </c>
      <c r="AD38" s="88" t="str">
        <f>VLOOKUP($C38,Entidades!$C:$AB,2+AD$15,FALSE)</f>
        <v>Limite anual Ca-45</v>
      </c>
      <c r="AG38" s="20" t="s">
        <v>99</v>
      </c>
      <c r="AH38" s="20" t="s">
        <v>373</v>
      </c>
    </row>
    <row r="39" spans="1:34" x14ac:dyDescent="0.3">
      <c r="A39" s="111" t="s">
        <v>3</v>
      </c>
      <c r="B39" s="105" t="str">
        <f>VLOOKUP(A39,Entidades!A:C,2,FALSE)</f>
        <v>Processo</v>
      </c>
      <c r="C39" s="106" t="str">
        <f>VLOOKUP(A39,Entidades!A:C,3,FALSE)</f>
        <v>Licença</v>
      </c>
      <c r="D39" s="112"/>
      <c r="E39" s="113"/>
      <c r="F39" s="113"/>
      <c r="G39" s="113"/>
      <c r="H39" s="113"/>
      <c r="I39" s="113"/>
      <c r="J39" s="114"/>
      <c r="K39" s="114"/>
      <c r="L39" s="114"/>
      <c r="M39" s="114"/>
      <c r="N39" s="114"/>
      <c r="O39" s="114"/>
      <c r="P39" s="114"/>
      <c r="Q39" s="115"/>
      <c r="R39" s="41"/>
      <c r="S39" s="52"/>
      <c r="T39" s="86" t="str">
        <f>VLOOKUP($C39,Entidades!$C:$AB,2+T$15,FALSE)</f>
        <v>Limite anual F-18</v>
      </c>
      <c r="U39" s="87" t="str">
        <f>VLOOKUP($C39,Entidades!$C:$AB,2+U$15,FALSE)</f>
        <v>Limite anual Tc-99m</v>
      </c>
      <c r="V39" s="87" t="str">
        <f>VLOOKUP($C39,Entidades!$C:$AB,2+V$15,FALSE)</f>
        <v>Limite anual I-123</v>
      </c>
      <c r="W39" s="87" t="str">
        <f>VLOOKUP($C39,Entidades!$C:$AB,2+W$15,FALSE)</f>
        <v>Limite anual I-125</v>
      </c>
      <c r="X39" s="87" t="str">
        <f>VLOOKUP($C39,Entidades!$C:$AB,2+X$15,FALSE)</f>
        <v>Limite anual I-131</v>
      </c>
      <c r="Y39" s="87" t="str">
        <f>VLOOKUP($C39,Entidades!$C:$AB,2+Y$15,FALSE)</f>
        <v>Limite anual H-3</v>
      </c>
      <c r="Z39" s="87" t="str">
        <f>VLOOKUP($C39,Entidades!$C:$AB,2+Z$15,FALSE)</f>
        <v>Limite anual C-14</v>
      </c>
      <c r="AA39" s="87" t="str">
        <f>VLOOKUP($C39,Entidades!$C:$AB,2+AA$15,FALSE)</f>
        <v>Limite anual P-32</v>
      </c>
      <c r="AB39" s="87" t="str">
        <f>VLOOKUP($C39,Entidades!$C:$AB,2+AB$15,FALSE)</f>
        <v>Limite anual P-33</v>
      </c>
      <c r="AC39" s="87" t="str">
        <f>VLOOKUP($C39,Entidades!$C:$AB,2+AC$15,FALSE)</f>
        <v>Limite anual S-35</v>
      </c>
      <c r="AD39" s="88" t="str">
        <f>VLOOKUP($C39,Entidades!$C:$AB,2+AD$15,FALSE)</f>
        <v>Limite anual Ca-45</v>
      </c>
      <c r="AG39" s="20" t="s">
        <v>74</v>
      </c>
      <c r="AH39" s="20" t="s">
        <v>309</v>
      </c>
    </row>
    <row r="40" spans="1:34" x14ac:dyDescent="0.3">
      <c r="A40" s="111" t="s">
        <v>3</v>
      </c>
      <c r="B40" s="105" t="str">
        <f>VLOOKUP(A40,Entidades!A:C,2,FALSE)</f>
        <v>Processo</v>
      </c>
      <c r="C40" s="106" t="str">
        <f>VLOOKUP(A40,Entidades!A:C,3,FALSE)</f>
        <v>Licença</v>
      </c>
      <c r="D40" s="112"/>
      <c r="E40" s="113"/>
      <c r="F40" s="113"/>
      <c r="G40" s="113"/>
      <c r="H40" s="113"/>
      <c r="I40" s="113"/>
      <c r="J40" s="114"/>
      <c r="K40" s="114"/>
      <c r="L40" s="114"/>
      <c r="M40" s="114"/>
      <c r="N40" s="114"/>
      <c r="O40" s="114"/>
      <c r="P40" s="114"/>
      <c r="Q40" s="115"/>
      <c r="R40" s="41"/>
      <c r="S40" s="52"/>
      <c r="T40" s="86" t="str">
        <f>VLOOKUP($C40,Entidades!$C:$AB,2+T$15,FALSE)</f>
        <v>Limite anual F-18</v>
      </c>
      <c r="U40" s="87" t="str">
        <f>VLOOKUP($C40,Entidades!$C:$AB,2+U$15,FALSE)</f>
        <v>Limite anual Tc-99m</v>
      </c>
      <c r="V40" s="87" t="str">
        <f>VLOOKUP($C40,Entidades!$C:$AB,2+V$15,FALSE)</f>
        <v>Limite anual I-123</v>
      </c>
      <c r="W40" s="87" t="str">
        <f>VLOOKUP($C40,Entidades!$C:$AB,2+W$15,FALSE)</f>
        <v>Limite anual I-125</v>
      </c>
      <c r="X40" s="87" t="str">
        <f>VLOOKUP($C40,Entidades!$C:$AB,2+X$15,FALSE)</f>
        <v>Limite anual I-131</v>
      </c>
      <c r="Y40" s="87" t="str">
        <f>VLOOKUP($C40,Entidades!$C:$AB,2+Y$15,FALSE)</f>
        <v>Limite anual H-3</v>
      </c>
      <c r="Z40" s="87" t="str">
        <f>VLOOKUP($C40,Entidades!$C:$AB,2+Z$15,FALSE)</f>
        <v>Limite anual C-14</v>
      </c>
      <c r="AA40" s="87" t="str">
        <f>VLOOKUP($C40,Entidades!$C:$AB,2+AA$15,FALSE)</f>
        <v>Limite anual P-32</v>
      </c>
      <c r="AB40" s="87" t="str">
        <f>VLOOKUP($C40,Entidades!$C:$AB,2+AB$15,FALSE)</f>
        <v>Limite anual P-33</v>
      </c>
      <c r="AC40" s="87" t="str">
        <f>VLOOKUP($C40,Entidades!$C:$AB,2+AC$15,FALSE)</f>
        <v>Limite anual S-35</v>
      </c>
      <c r="AD40" s="88" t="str">
        <f>VLOOKUP($C40,Entidades!$C:$AB,2+AD$15,FALSE)</f>
        <v>Limite anual Ca-45</v>
      </c>
      <c r="AG40" s="20" t="s">
        <v>75</v>
      </c>
      <c r="AH40" s="20" t="s">
        <v>388</v>
      </c>
    </row>
    <row r="41" spans="1:34" x14ac:dyDescent="0.3">
      <c r="A41" s="111" t="s">
        <v>3</v>
      </c>
      <c r="B41" s="105" t="str">
        <f>VLOOKUP(A41,Entidades!A:C,2,FALSE)</f>
        <v>Processo</v>
      </c>
      <c r="C41" s="106" t="str">
        <f>VLOOKUP(A41,Entidades!A:C,3,FALSE)</f>
        <v>Licença</v>
      </c>
      <c r="D41" s="112"/>
      <c r="E41" s="113"/>
      <c r="F41" s="113"/>
      <c r="G41" s="113"/>
      <c r="H41" s="113"/>
      <c r="I41" s="113"/>
      <c r="J41" s="114"/>
      <c r="K41" s="114"/>
      <c r="L41" s="114"/>
      <c r="M41" s="114"/>
      <c r="N41" s="114"/>
      <c r="O41" s="114"/>
      <c r="P41" s="114"/>
      <c r="Q41" s="115"/>
      <c r="R41" s="41"/>
      <c r="S41" s="52"/>
      <c r="T41" s="86" t="str">
        <f>VLOOKUP($C41,Entidades!$C:$AB,2+T$15,FALSE)</f>
        <v>Limite anual F-18</v>
      </c>
      <c r="U41" s="87" t="str">
        <f>VLOOKUP($C41,Entidades!$C:$AB,2+U$15,FALSE)</f>
        <v>Limite anual Tc-99m</v>
      </c>
      <c r="V41" s="87" t="str">
        <f>VLOOKUP($C41,Entidades!$C:$AB,2+V$15,FALSE)</f>
        <v>Limite anual I-123</v>
      </c>
      <c r="W41" s="87" t="str">
        <f>VLOOKUP($C41,Entidades!$C:$AB,2+W$15,FALSE)</f>
        <v>Limite anual I-125</v>
      </c>
      <c r="X41" s="87" t="str">
        <f>VLOOKUP($C41,Entidades!$C:$AB,2+X$15,FALSE)</f>
        <v>Limite anual I-131</v>
      </c>
      <c r="Y41" s="87" t="str">
        <f>VLOOKUP($C41,Entidades!$C:$AB,2+Y$15,FALSE)</f>
        <v>Limite anual H-3</v>
      </c>
      <c r="Z41" s="87" t="str">
        <f>VLOOKUP($C41,Entidades!$C:$AB,2+Z$15,FALSE)</f>
        <v>Limite anual C-14</v>
      </c>
      <c r="AA41" s="87" t="str">
        <f>VLOOKUP($C41,Entidades!$C:$AB,2+AA$15,FALSE)</f>
        <v>Limite anual P-32</v>
      </c>
      <c r="AB41" s="87" t="str">
        <f>VLOOKUP($C41,Entidades!$C:$AB,2+AB$15,FALSE)</f>
        <v>Limite anual P-33</v>
      </c>
      <c r="AC41" s="87" t="str">
        <f>VLOOKUP($C41,Entidades!$C:$AB,2+AC$15,FALSE)</f>
        <v>Limite anual S-35</v>
      </c>
      <c r="AD41" s="88" t="str">
        <f>VLOOKUP($C41,Entidades!$C:$AB,2+AD$15,FALSE)</f>
        <v>Limite anual Ca-45</v>
      </c>
      <c r="AG41" s="20" t="s">
        <v>78</v>
      </c>
      <c r="AH41" s="20" t="s">
        <v>369</v>
      </c>
    </row>
    <row r="42" spans="1:34" x14ac:dyDescent="0.3">
      <c r="A42" s="111" t="s">
        <v>3</v>
      </c>
      <c r="B42" s="105" t="str">
        <f>VLOOKUP(A42,Entidades!A:C,2,FALSE)</f>
        <v>Processo</v>
      </c>
      <c r="C42" s="106" t="str">
        <f>VLOOKUP(A42,Entidades!A:C,3,FALSE)</f>
        <v>Licença</v>
      </c>
      <c r="D42" s="112"/>
      <c r="E42" s="113"/>
      <c r="F42" s="113"/>
      <c r="G42" s="113"/>
      <c r="H42" s="113"/>
      <c r="I42" s="113"/>
      <c r="J42" s="114"/>
      <c r="K42" s="114"/>
      <c r="L42" s="114"/>
      <c r="M42" s="114"/>
      <c r="N42" s="114"/>
      <c r="O42" s="114"/>
      <c r="P42" s="114"/>
      <c r="Q42" s="115"/>
      <c r="R42" s="41"/>
      <c r="S42" s="52"/>
      <c r="T42" s="86" t="str">
        <f>VLOOKUP($C42,Entidades!$C:$AB,2+T$15,FALSE)</f>
        <v>Limite anual F-18</v>
      </c>
      <c r="U42" s="87" t="str">
        <f>VLOOKUP($C42,Entidades!$C:$AB,2+U$15,FALSE)</f>
        <v>Limite anual Tc-99m</v>
      </c>
      <c r="V42" s="87" t="str">
        <f>VLOOKUP($C42,Entidades!$C:$AB,2+V$15,FALSE)</f>
        <v>Limite anual I-123</v>
      </c>
      <c r="W42" s="87" t="str">
        <f>VLOOKUP($C42,Entidades!$C:$AB,2+W$15,FALSE)</f>
        <v>Limite anual I-125</v>
      </c>
      <c r="X42" s="87" t="str">
        <f>VLOOKUP($C42,Entidades!$C:$AB,2+X$15,FALSE)</f>
        <v>Limite anual I-131</v>
      </c>
      <c r="Y42" s="87" t="str">
        <f>VLOOKUP($C42,Entidades!$C:$AB,2+Y$15,FALSE)</f>
        <v>Limite anual H-3</v>
      </c>
      <c r="Z42" s="87" t="str">
        <f>VLOOKUP($C42,Entidades!$C:$AB,2+Z$15,FALSE)</f>
        <v>Limite anual C-14</v>
      </c>
      <c r="AA42" s="87" t="str">
        <f>VLOOKUP($C42,Entidades!$C:$AB,2+AA$15,FALSE)</f>
        <v>Limite anual P-32</v>
      </c>
      <c r="AB42" s="87" t="str">
        <f>VLOOKUP($C42,Entidades!$C:$AB,2+AB$15,FALSE)</f>
        <v>Limite anual P-33</v>
      </c>
      <c r="AC42" s="87" t="str">
        <f>VLOOKUP($C42,Entidades!$C:$AB,2+AC$15,FALSE)</f>
        <v>Limite anual S-35</v>
      </c>
      <c r="AD42" s="88" t="str">
        <f>VLOOKUP($C42,Entidades!$C:$AB,2+AD$15,FALSE)</f>
        <v>Limite anual Ca-45</v>
      </c>
      <c r="AG42" s="20" t="s">
        <v>91</v>
      </c>
      <c r="AH42" s="20" t="s">
        <v>345</v>
      </c>
    </row>
    <row r="43" spans="1:34" x14ac:dyDescent="0.3">
      <c r="A43" s="111" t="s">
        <v>3</v>
      </c>
      <c r="B43" s="105" t="str">
        <f>VLOOKUP(A43,Entidades!A:C,2,FALSE)</f>
        <v>Processo</v>
      </c>
      <c r="C43" s="106" t="str">
        <f>VLOOKUP(A43,Entidades!A:C,3,FALSE)</f>
        <v>Licença</v>
      </c>
      <c r="D43" s="112"/>
      <c r="E43" s="113"/>
      <c r="F43" s="113"/>
      <c r="G43" s="113"/>
      <c r="H43" s="113"/>
      <c r="I43" s="113"/>
      <c r="J43" s="114"/>
      <c r="K43" s="114"/>
      <c r="L43" s="114"/>
      <c r="M43" s="114"/>
      <c r="N43" s="114"/>
      <c r="O43" s="114"/>
      <c r="P43" s="114"/>
      <c r="Q43" s="115"/>
      <c r="R43" s="41"/>
      <c r="S43" s="52"/>
      <c r="T43" s="86" t="str">
        <f>VLOOKUP($C43,Entidades!$C:$AB,2+T$15,FALSE)</f>
        <v>Limite anual F-18</v>
      </c>
      <c r="U43" s="87" t="str">
        <f>VLOOKUP($C43,Entidades!$C:$AB,2+U$15,FALSE)</f>
        <v>Limite anual Tc-99m</v>
      </c>
      <c r="V43" s="87" t="str">
        <f>VLOOKUP($C43,Entidades!$C:$AB,2+V$15,FALSE)</f>
        <v>Limite anual I-123</v>
      </c>
      <c r="W43" s="87" t="str">
        <f>VLOOKUP($C43,Entidades!$C:$AB,2+W$15,FALSE)</f>
        <v>Limite anual I-125</v>
      </c>
      <c r="X43" s="87" t="str">
        <f>VLOOKUP($C43,Entidades!$C:$AB,2+X$15,FALSE)</f>
        <v>Limite anual I-131</v>
      </c>
      <c r="Y43" s="87" t="str">
        <f>VLOOKUP($C43,Entidades!$C:$AB,2+Y$15,FALSE)</f>
        <v>Limite anual H-3</v>
      </c>
      <c r="Z43" s="87" t="str">
        <f>VLOOKUP($C43,Entidades!$C:$AB,2+Z$15,FALSE)</f>
        <v>Limite anual C-14</v>
      </c>
      <c r="AA43" s="87" t="str">
        <f>VLOOKUP($C43,Entidades!$C:$AB,2+AA$15,FALSE)</f>
        <v>Limite anual P-32</v>
      </c>
      <c r="AB43" s="87" t="str">
        <f>VLOOKUP($C43,Entidades!$C:$AB,2+AB$15,FALSE)</f>
        <v>Limite anual P-33</v>
      </c>
      <c r="AC43" s="87" t="str">
        <f>VLOOKUP($C43,Entidades!$C:$AB,2+AC$15,FALSE)</f>
        <v>Limite anual S-35</v>
      </c>
      <c r="AD43" s="88" t="str">
        <f>VLOOKUP($C43,Entidades!$C:$AB,2+AD$15,FALSE)</f>
        <v>Limite anual Ca-45</v>
      </c>
      <c r="AG43" s="20" t="s">
        <v>164</v>
      </c>
      <c r="AH43" s="20" t="s">
        <v>220</v>
      </c>
    </row>
    <row r="44" spans="1:34" x14ac:dyDescent="0.3">
      <c r="A44" s="111" t="s">
        <v>3</v>
      </c>
      <c r="B44" s="105" t="str">
        <f>VLOOKUP(A44,Entidades!A:C,2,FALSE)</f>
        <v>Processo</v>
      </c>
      <c r="C44" s="106" t="str">
        <f>VLOOKUP(A44,Entidades!A:C,3,FALSE)</f>
        <v>Licença</v>
      </c>
      <c r="D44" s="112"/>
      <c r="E44" s="113"/>
      <c r="F44" s="113"/>
      <c r="G44" s="113"/>
      <c r="H44" s="113"/>
      <c r="I44" s="113"/>
      <c r="J44" s="114"/>
      <c r="K44" s="114"/>
      <c r="L44" s="114"/>
      <c r="M44" s="114"/>
      <c r="N44" s="114"/>
      <c r="O44" s="114"/>
      <c r="P44" s="114"/>
      <c r="Q44" s="115"/>
      <c r="R44" s="41"/>
      <c r="S44" s="52"/>
      <c r="T44" s="86" t="str">
        <f>VLOOKUP($C44,Entidades!$C:$AB,2+T$15,FALSE)</f>
        <v>Limite anual F-18</v>
      </c>
      <c r="U44" s="87" t="str">
        <f>VLOOKUP($C44,Entidades!$C:$AB,2+U$15,FALSE)</f>
        <v>Limite anual Tc-99m</v>
      </c>
      <c r="V44" s="87" t="str">
        <f>VLOOKUP($C44,Entidades!$C:$AB,2+V$15,FALSE)</f>
        <v>Limite anual I-123</v>
      </c>
      <c r="W44" s="87" t="str">
        <f>VLOOKUP($C44,Entidades!$C:$AB,2+W$15,FALSE)</f>
        <v>Limite anual I-125</v>
      </c>
      <c r="X44" s="87" t="str">
        <f>VLOOKUP($C44,Entidades!$C:$AB,2+X$15,FALSE)</f>
        <v>Limite anual I-131</v>
      </c>
      <c r="Y44" s="87" t="str">
        <f>VLOOKUP($C44,Entidades!$C:$AB,2+Y$15,FALSE)</f>
        <v>Limite anual H-3</v>
      </c>
      <c r="Z44" s="87" t="str">
        <f>VLOOKUP($C44,Entidades!$C:$AB,2+Z$15,FALSE)</f>
        <v>Limite anual C-14</v>
      </c>
      <c r="AA44" s="87" t="str">
        <f>VLOOKUP($C44,Entidades!$C:$AB,2+AA$15,FALSE)</f>
        <v>Limite anual P-32</v>
      </c>
      <c r="AB44" s="87" t="str">
        <f>VLOOKUP($C44,Entidades!$C:$AB,2+AB$15,FALSE)</f>
        <v>Limite anual P-33</v>
      </c>
      <c r="AC44" s="87" t="str">
        <f>VLOOKUP($C44,Entidades!$C:$AB,2+AC$15,FALSE)</f>
        <v>Limite anual S-35</v>
      </c>
      <c r="AD44" s="88" t="str">
        <f>VLOOKUP($C44,Entidades!$C:$AB,2+AD$15,FALSE)</f>
        <v>Limite anual Ca-45</v>
      </c>
      <c r="AG44" s="20" t="s">
        <v>165</v>
      </c>
      <c r="AH44" s="20" t="s">
        <v>417</v>
      </c>
    </row>
    <row r="45" spans="1:34" x14ac:dyDescent="0.3">
      <c r="A45" s="111" t="s">
        <v>3</v>
      </c>
      <c r="B45" s="105" t="str">
        <f>VLOOKUP(A45,Entidades!A:C,2,FALSE)</f>
        <v>Processo</v>
      </c>
      <c r="C45" s="106" t="str">
        <f>VLOOKUP(A45,Entidades!A:C,3,FALSE)</f>
        <v>Licença</v>
      </c>
      <c r="D45" s="112"/>
      <c r="E45" s="113"/>
      <c r="F45" s="113"/>
      <c r="G45" s="113"/>
      <c r="H45" s="113"/>
      <c r="I45" s="113"/>
      <c r="J45" s="114"/>
      <c r="K45" s="114"/>
      <c r="L45" s="114"/>
      <c r="M45" s="114"/>
      <c r="N45" s="114"/>
      <c r="O45" s="114"/>
      <c r="P45" s="114"/>
      <c r="Q45" s="115"/>
      <c r="R45" s="41"/>
      <c r="S45" s="52"/>
      <c r="T45" s="86" t="str">
        <f>VLOOKUP($C45,Entidades!$C:$AB,2+T$15,FALSE)</f>
        <v>Limite anual F-18</v>
      </c>
      <c r="U45" s="87" t="str">
        <f>VLOOKUP($C45,Entidades!$C:$AB,2+U$15,FALSE)</f>
        <v>Limite anual Tc-99m</v>
      </c>
      <c r="V45" s="87" t="str">
        <f>VLOOKUP($C45,Entidades!$C:$AB,2+V$15,FALSE)</f>
        <v>Limite anual I-123</v>
      </c>
      <c r="W45" s="87" t="str">
        <f>VLOOKUP($C45,Entidades!$C:$AB,2+W$15,FALSE)</f>
        <v>Limite anual I-125</v>
      </c>
      <c r="X45" s="87" t="str">
        <f>VLOOKUP($C45,Entidades!$C:$AB,2+X$15,FALSE)</f>
        <v>Limite anual I-131</v>
      </c>
      <c r="Y45" s="87" t="str">
        <f>VLOOKUP($C45,Entidades!$C:$AB,2+Y$15,FALSE)</f>
        <v>Limite anual H-3</v>
      </c>
      <c r="Z45" s="87" t="str">
        <f>VLOOKUP($C45,Entidades!$C:$AB,2+Z$15,FALSE)</f>
        <v>Limite anual C-14</v>
      </c>
      <c r="AA45" s="87" t="str">
        <f>VLOOKUP($C45,Entidades!$C:$AB,2+AA$15,FALSE)</f>
        <v>Limite anual P-32</v>
      </c>
      <c r="AB45" s="87" t="str">
        <f>VLOOKUP($C45,Entidades!$C:$AB,2+AB$15,FALSE)</f>
        <v>Limite anual P-33</v>
      </c>
      <c r="AC45" s="87" t="str">
        <f>VLOOKUP($C45,Entidades!$C:$AB,2+AC$15,FALSE)</f>
        <v>Limite anual S-35</v>
      </c>
      <c r="AD45" s="88" t="str">
        <f>VLOOKUP($C45,Entidades!$C:$AB,2+AD$15,FALSE)</f>
        <v>Limite anual Ca-45</v>
      </c>
      <c r="AG45" s="20" t="s">
        <v>93</v>
      </c>
      <c r="AH45" s="20" t="s">
        <v>391</v>
      </c>
    </row>
    <row r="46" spans="1:34" x14ac:dyDescent="0.3">
      <c r="A46" s="111" t="s">
        <v>3</v>
      </c>
      <c r="B46" s="105" t="str">
        <f>VLOOKUP(A46,Entidades!A:C,2,FALSE)</f>
        <v>Processo</v>
      </c>
      <c r="C46" s="106" t="str">
        <f>VLOOKUP(A46,Entidades!A:C,3,FALSE)</f>
        <v>Licença</v>
      </c>
      <c r="D46" s="112"/>
      <c r="E46" s="113"/>
      <c r="F46" s="113"/>
      <c r="G46" s="113"/>
      <c r="H46" s="113"/>
      <c r="I46" s="113"/>
      <c r="J46" s="114"/>
      <c r="K46" s="114"/>
      <c r="L46" s="114"/>
      <c r="M46" s="114"/>
      <c r="N46" s="114"/>
      <c r="O46" s="114"/>
      <c r="P46" s="114"/>
      <c r="Q46" s="115"/>
      <c r="R46" s="41"/>
      <c r="S46" s="52"/>
      <c r="T46" s="86" t="str">
        <f>VLOOKUP($C46,Entidades!$C:$AB,2+T$15,FALSE)</f>
        <v>Limite anual F-18</v>
      </c>
      <c r="U46" s="87" t="str">
        <f>VLOOKUP($C46,Entidades!$C:$AB,2+U$15,FALSE)</f>
        <v>Limite anual Tc-99m</v>
      </c>
      <c r="V46" s="87" t="str">
        <f>VLOOKUP($C46,Entidades!$C:$AB,2+V$15,FALSE)</f>
        <v>Limite anual I-123</v>
      </c>
      <c r="W46" s="87" t="str">
        <f>VLOOKUP($C46,Entidades!$C:$AB,2+W$15,FALSE)</f>
        <v>Limite anual I-125</v>
      </c>
      <c r="X46" s="87" t="str">
        <f>VLOOKUP($C46,Entidades!$C:$AB,2+X$15,FALSE)</f>
        <v>Limite anual I-131</v>
      </c>
      <c r="Y46" s="87" t="str">
        <f>VLOOKUP($C46,Entidades!$C:$AB,2+Y$15,FALSE)</f>
        <v>Limite anual H-3</v>
      </c>
      <c r="Z46" s="87" t="str">
        <f>VLOOKUP($C46,Entidades!$C:$AB,2+Z$15,FALSE)</f>
        <v>Limite anual C-14</v>
      </c>
      <c r="AA46" s="87" t="str">
        <f>VLOOKUP($C46,Entidades!$C:$AB,2+AA$15,FALSE)</f>
        <v>Limite anual P-32</v>
      </c>
      <c r="AB46" s="87" t="str">
        <f>VLOOKUP($C46,Entidades!$C:$AB,2+AB$15,FALSE)</f>
        <v>Limite anual P-33</v>
      </c>
      <c r="AC46" s="87" t="str">
        <f>VLOOKUP($C46,Entidades!$C:$AB,2+AC$15,FALSE)</f>
        <v>Limite anual S-35</v>
      </c>
      <c r="AD46" s="88" t="str">
        <f>VLOOKUP($C46,Entidades!$C:$AB,2+AD$15,FALSE)</f>
        <v>Limite anual Ca-45</v>
      </c>
      <c r="AG46" s="20" t="s">
        <v>100</v>
      </c>
      <c r="AH46" s="20" t="s">
        <v>393</v>
      </c>
    </row>
    <row r="47" spans="1:34" ht="15.75" thickBot="1" x14ac:dyDescent="0.35">
      <c r="A47" s="116" t="s">
        <v>3</v>
      </c>
      <c r="B47" s="105" t="str">
        <f>VLOOKUP(A47,Entidades!A:C,2,FALSE)</f>
        <v>Processo</v>
      </c>
      <c r="C47" s="106" t="str">
        <f>VLOOKUP(A47,Entidades!A:C,3,FALSE)</f>
        <v>Licença</v>
      </c>
      <c r="D47" s="117"/>
      <c r="E47" s="118"/>
      <c r="F47" s="118"/>
      <c r="G47" s="118"/>
      <c r="H47" s="118"/>
      <c r="I47" s="118"/>
      <c r="J47" s="119"/>
      <c r="K47" s="119"/>
      <c r="L47" s="119"/>
      <c r="M47" s="119"/>
      <c r="N47" s="119"/>
      <c r="O47" s="119"/>
      <c r="P47" s="119"/>
      <c r="Q47" s="120"/>
      <c r="R47" s="41"/>
      <c r="S47" s="52"/>
      <c r="T47" s="90" t="str">
        <f>VLOOKUP($C47,Entidades!$C:$AB,2+T$15,FALSE)</f>
        <v>Limite anual F-18</v>
      </c>
      <c r="U47" s="91" t="str">
        <f>VLOOKUP($C47,Entidades!$C:$AB,2+U$15,FALSE)</f>
        <v>Limite anual Tc-99m</v>
      </c>
      <c r="V47" s="91" t="str">
        <f>VLOOKUP($C47,Entidades!$C:$AB,2+V$15,FALSE)</f>
        <v>Limite anual I-123</v>
      </c>
      <c r="W47" s="91" t="str">
        <f>VLOOKUP($C47,Entidades!$C:$AB,2+W$15,FALSE)</f>
        <v>Limite anual I-125</v>
      </c>
      <c r="X47" s="91" t="str">
        <f>VLOOKUP($C47,Entidades!$C:$AB,2+X$15,FALSE)</f>
        <v>Limite anual I-131</v>
      </c>
      <c r="Y47" s="91" t="str">
        <f>VLOOKUP($C47,Entidades!$C:$AB,2+Y$15,FALSE)</f>
        <v>Limite anual H-3</v>
      </c>
      <c r="Z47" s="91" t="str">
        <f>VLOOKUP($C47,Entidades!$C:$AB,2+Z$15,FALSE)</f>
        <v>Limite anual C-14</v>
      </c>
      <c r="AA47" s="91" t="str">
        <f>VLOOKUP($C47,Entidades!$C:$AB,2+AA$15,FALSE)</f>
        <v>Limite anual P-32</v>
      </c>
      <c r="AB47" s="91" t="str">
        <f>VLOOKUP($C47,Entidades!$C:$AB,2+AB$15,FALSE)</f>
        <v>Limite anual P-33</v>
      </c>
      <c r="AC47" s="91" t="str">
        <f>VLOOKUP($C47,Entidades!$C:$AB,2+AC$15,FALSE)</f>
        <v>Limite anual S-35</v>
      </c>
      <c r="AD47" s="92" t="str">
        <f>VLOOKUP($C47,Entidades!$C:$AB,2+AD$15,FALSE)</f>
        <v>Limite anual Ca-45</v>
      </c>
      <c r="AG47" s="20" t="s">
        <v>143</v>
      </c>
      <c r="AH47" s="20" t="s">
        <v>242</v>
      </c>
    </row>
    <row r="48" spans="1:34" ht="15.75" thickTop="1" x14ac:dyDescent="0.3">
      <c r="A48" s="48"/>
      <c r="B48" s="48"/>
      <c r="C48" s="48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52"/>
      <c r="T48" s="53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H48" s="20" t="s">
        <v>451</v>
      </c>
    </row>
    <row r="49" spans="1:34" x14ac:dyDescent="0.3">
      <c r="A49" s="157" t="s">
        <v>9</v>
      </c>
      <c r="B49" s="157"/>
      <c r="C49" s="157"/>
      <c r="D49" s="121">
        <f>IF(AND(D14&lt;&gt;"Isótopo",D14&lt;&gt;"Ref. Pedido"),SUM(D16:D47),0)</f>
        <v>0</v>
      </c>
      <c r="E49" s="121">
        <f t="shared" ref="E49:P49" si="0">IF(AND(E14&lt;&gt;"Isótopo",E14&lt;&gt;"Ref. Pedido"),SUM(E16:E47),0)</f>
        <v>0</v>
      </c>
      <c r="F49" s="121">
        <f t="shared" si="0"/>
        <v>0</v>
      </c>
      <c r="G49" s="121">
        <f t="shared" si="0"/>
        <v>0</v>
      </c>
      <c r="H49" s="121">
        <f t="shared" si="0"/>
        <v>0</v>
      </c>
      <c r="I49" s="121">
        <f t="shared" si="0"/>
        <v>0</v>
      </c>
      <c r="J49" s="121">
        <f t="shared" si="0"/>
        <v>0</v>
      </c>
      <c r="K49" s="121">
        <f t="shared" si="0"/>
        <v>0</v>
      </c>
      <c r="L49" s="121">
        <f t="shared" si="0"/>
        <v>0</v>
      </c>
      <c r="M49" s="121">
        <f t="shared" si="0"/>
        <v>0</v>
      </c>
      <c r="N49" s="121">
        <f t="shared" si="0"/>
        <v>0</v>
      </c>
      <c r="O49" s="121">
        <f t="shared" si="0"/>
        <v>0</v>
      </c>
      <c r="P49" s="121">
        <f t="shared" si="0"/>
        <v>0</v>
      </c>
      <c r="Q49" s="122"/>
      <c r="R49" s="41"/>
      <c r="S49" s="52"/>
      <c r="T49" s="5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H49" s="20" t="s">
        <v>312</v>
      </c>
    </row>
    <row r="50" spans="1:34" ht="15.75" thickBot="1" x14ac:dyDescent="0.35">
      <c r="A50" s="58"/>
      <c r="B50" s="58"/>
      <c r="C50" s="58"/>
      <c r="D50" s="58"/>
      <c r="E50" s="58"/>
      <c r="F50" s="58"/>
      <c r="G50" s="58"/>
      <c r="H50" s="58"/>
      <c r="I50" s="48"/>
      <c r="J50" s="48"/>
      <c r="K50" s="48"/>
      <c r="L50" s="48"/>
      <c r="M50" s="48"/>
      <c r="N50" s="48"/>
      <c r="O50" s="48"/>
      <c r="P50" s="48"/>
      <c r="Q50" s="48"/>
      <c r="R50" s="41"/>
      <c r="S50" s="52"/>
      <c r="T50" s="53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H50" s="20" t="s">
        <v>446</v>
      </c>
    </row>
    <row r="51" spans="1:34" ht="16.5" thickTop="1" thickBot="1" x14ac:dyDescent="0.35">
      <c r="A51" s="41"/>
      <c r="B51" s="41"/>
      <c r="C51" s="41"/>
      <c r="D51" s="41"/>
      <c r="E51" s="41"/>
      <c r="F51" s="41"/>
      <c r="G51" s="41" t="s">
        <v>107</v>
      </c>
      <c r="H51" s="41"/>
      <c r="I51" s="167" t="s">
        <v>139</v>
      </c>
      <c r="J51" s="168"/>
      <c r="K51" s="169"/>
      <c r="L51" s="138"/>
      <c r="M51" s="139"/>
      <c r="N51" s="139"/>
      <c r="O51" s="139"/>
      <c r="P51" s="140" t="s">
        <v>185</v>
      </c>
      <c r="Q51" s="137"/>
      <c r="R51" s="41"/>
      <c r="S51" s="52"/>
      <c r="T51" s="53" t="s">
        <v>129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H51" s="20" t="s">
        <v>397</v>
      </c>
    </row>
    <row r="52" spans="1:34" ht="15.75" thickTop="1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2"/>
      <c r="T52" s="93">
        <f>K9</f>
        <v>0</v>
      </c>
      <c r="U52" s="94" t="str">
        <f>B7</f>
        <v>XXXXXXX</v>
      </c>
      <c r="V52" s="95">
        <f ca="1">TODAY()</f>
        <v>45415</v>
      </c>
      <c r="W52" s="96" t="s">
        <v>128</v>
      </c>
      <c r="X52" s="96" t="str">
        <f>"Envia Decl "&amp;K10</f>
        <v>Envia Decl nnn/aa</v>
      </c>
      <c r="Y52" s="97">
        <f>Q10</f>
        <v>0</v>
      </c>
      <c r="Z52" s="41"/>
      <c r="AA52" s="41"/>
      <c r="AB52" s="41"/>
      <c r="AC52" s="41"/>
      <c r="AD52" s="41"/>
      <c r="AH52" s="20" t="s">
        <v>376</v>
      </c>
    </row>
    <row r="53" spans="1:34" ht="15.75" thickBot="1" x14ac:dyDescent="0.3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52"/>
      <c r="T53" s="53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H53" s="20" t="s">
        <v>400</v>
      </c>
    </row>
    <row r="54" spans="1:34" ht="16.5" thickTop="1" thickBot="1" x14ac:dyDescent="0.35">
      <c r="A54" s="98"/>
      <c r="B54" s="165" t="s">
        <v>130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49"/>
      <c r="M54" s="49"/>
      <c r="N54" s="49"/>
      <c r="O54" s="49"/>
      <c r="P54" s="49"/>
      <c r="Q54" s="49"/>
      <c r="R54" s="41"/>
      <c r="S54" s="52"/>
      <c r="T54" s="53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H54" s="20" t="s">
        <v>402</v>
      </c>
    </row>
    <row r="55" spans="1:34" ht="15.75" thickTop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52"/>
      <c r="T55" s="53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H55" s="20" t="s">
        <v>404</v>
      </c>
    </row>
    <row r="56" spans="1:34" x14ac:dyDescent="0.3">
      <c r="A56" s="87"/>
      <c r="B56" s="165" t="s">
        <v>131</v>
      </c>
      <c r="C56" s="165"/>
      <c r="D56" s="165"/>
      <c r="E56" s="165"/>
      <c r="F56" s="165"/>
      <c r="G56" s="165"/>
      <c r="H56" s="165"/>
      <c r="I56" s="165"/>
      <c r="J56" s="165"/>
      <c r="K56" s="165"/>
      <c r="L56" s="49"/>
      <c r="M56" s="49"/>
      <c r="N56" s="49"/>
      <c r="O56" s="49"/>
      <c r="P56" s="49"/>
      <c r="Q56" s="49"/>
      <c r="R56" s="41"/>
      <c r="S56" s="52"/>
      <c r="T56" s="53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H56" s="20" t="s">
        <v>267</v>
      </c>
    </row>
    <row r="57" spans="1:34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52"/>
      <c r="T57" s="53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H57" s="20" t="s">
        <v>315</v>
      </c>
    </row>
    <row r="58" spans="1:34" x14ac:dyDescent="0.3">
      <c r="A58" s="41" t="s">
        <v>426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52"/>
      <c r="T58" s="53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H58" s="20" t="s">
        <v>374</v>
      </c>
    </row>
    <row r="59" spans="1:34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52"/>
      <c r="T59" s="53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H59" s="20" t="s">
        <v>245</v>
      </c>
    </row>
    <row r="60" spans="1:34" x14ac:dyDescent="0.3">
      <c r="AH60" s="20" t="s">
        <v>247</v>
      </c>
    </row>
    <row r="61" spans="1:34" x14ac:dyDescent="0.3">
      <c r="AH61" s="20" t="s">
        <v>440</v>
      </c>
    </row>
    <row r="62" spans="1:34" x14ac:dyDescent="0.3">
      <c r="AH62" s="20" t="s">
        <v>248</v>
      </c>
    </row>
    <row r="63" spans="1:34" x14ac:dyDescent="0.3">
      <c r="AH63" s="20" t="s">
        <v>318</v>
      </c>
    </row>
    <row r="64" spans="1:34" x14ac:dyDescent="0.3">
      <c r="AH64" s="20" t="s">
        <v>249</v>
      </c>
    </row>
    <row r="65" spans="34:34" x14ac:dyDescent="0.3">
      <c r="AH65" s="20" t="s">
        <v>320</v>
      </c>
    </row>
    <row r="66" spans="34:34" x14ac:dyDescent="0.3">
      <c r="AH66" s="20" t="s">
        <v>285</v>
      </c>
    </row>
    <row r="67" spans="34:34" x14ac:dyDescent="0.3">
      <c r="AH67" s="20" t="s">
        <v>407</v>
      </c>
    </row>
    <row r="68" spans="34:34" x14ac:dyDescent="0.3">
      <c r="AH68" s="20" t="s">
        <v>322</v>
      </c>
    </row>
  </sheetData>
  <sheetProtection algorithmName="SHA-512" hashValue="AN1Tk4RuMIpEeOH80KKBrUZVBS9MxiCqJwMXmx1d8K2EbImI7FJk/51TwSBMPlpCRXn4uSaCdgdFMgCXKnwZlg==" saltValue="mpVXMMIxa2yriFzQ/feP9g==" spinCount="100000" sheet="1" objects="1" scenarios="1" formatCells="0" formatColumns="0" formatRows="0" insertHyperlinks="0" autoFilter="0" pivotTables="0"/>
  <sortState xmlns:xlrd2="http://schemas.microsoft.com/office/spreadsheetml/2017/richdata2" ref="AI2:AI28">
    <sortCondition ref="AI2"/>
  </sortState>
  <mergeCells count="17">
    <mergeCell ref="B54:K54"/>
    <mergeCell ref="B56:K56"/>
    <mergeCell ref="T13:X13"/>
    <mergeCell ref="I9:J9"/>
    <mergeCell ref="I51:K51"/>
    <mergeCell ref="C1:K1"/>
    <mergeCell ref="A13:K13"/>
    <mergeCell ref="A49:C49"/>
    <mergeCell ref="B7:K7"/>
    <mergeCell ref="B8:K8"/>
    <mergeCell ref="C3:O3"/>
    <mergeCell ref="P5:Q5"/>
    <mergeCell ref="A11:K11"/>
    <mergeCell ref="B9:C9"/>
    <mergeCell ref="D9:E9"/>
    <mergeCell ref="F9:H9"/>
    <mergeCell ref="I10:J10"/>
  </mergeCells>
  <phoneticPr fontId="3" type="noConversion"/>
  <conditionalFormatting sqref="T16:AD47">
    <cfRule type="expression" dxfId="4" priority="32">
      <formula>T16=T$14</formula>
    </cfRule>
  </conditionalFormatting>
  <conditionalFormatting sqref="T16:AD47">
    <cfRule type="expression" dxfId="3" priority="11">
      <formula>T16=0</formula>
    </cfRule>
  </conditionalFormatting>
  <conditionalFormatting sqref="A56">
    <cfRule type="expression" dxfId="2" priority="2">
      <formula>A56=A$14</formula>
    </cfRule>
  </conditionalFormatting>
  <conditionalFormatting sqref="A56">
    <cfRule type="expression" dxfId="1" priority="1">
      <formula>A56=0</formula>
    </cfRule>
  </conditionalFormatting>
  <dataValidations count="2">
    <dataValidation type="list" allowBlank="1" showInputMessage="1" showErrorMessage="1" sqref="A16:A47" xr:uid="{00000000-0002-0000-0000-000000000000}">
      <formula1>$AH$1:$AH$92</formula1>
    </dataValidation>
    <dataValidation type="list" allowBlank="1" showInputMessage="1" showErrorMessage="1" sqref="D14:P14" xr:uid="{00000000-0002-0000-0000-000001000000}">
      <formula1>$AG$1:$AG$47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5" orientation="landscape" horizontalDpi="1200" verticalDpi="1200" r:id="rId1"/>
  <headerFooter>
    <oddHeader>&amp;LPágina &amp;P&amp;R&amp;D</oddHead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644B601F-25CC-C14B-88FF-CEF634F94492}">
            <xm:f>(VLOOKUP($C16,Entidades!$C:$AB,2+A$15,FALSE))&lt;(VLOOKUP($C16,Entidades!$C:$AB,15+A$15,FALSE))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T16:AD47 A56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1"/>
  <sheetViews>
    <sheetView topLeftCell="A34" workbookViewId="0">
      <selection activeCell="A2" sqref="A2:A69"/>
    </sheetView>
  </sheetViews>
  <sheetFormatPr defaultColWidth="8.875" defaultRowHeight="15.75" x14ac:dyDescent="0.25"/>
  <cols>
    <col min="1" max="1" width="106.25" customWidth="1"/>
    <col min="4" max="4" width="16.875" style="1" customWidth="1"/>
    <col min="5" max="6" width="15.625" style="10" bestFit="1" customWidth="1"/>
    <col min="7" max="7" width="16.125" style="10" bestFit="1" customWidth="1"/>
    <col min="8" max="8" width="17.625" style="10" bestFit="1" customWidth="1"/>
    <col min="9" max="9" width="15" style="10" bestFit="1" customWidth="1"/>
    <col min="10" max="15" width="15" style="10" customWidth="1"/>
    <col min="16" max="16" width="12.5" style="5" bestFit="1" customWidth="1"/>
    <col min="17" max="17" width="8.875" style="5"/>
    <col min="18" max="18" width="8.875" style="40"/>
    <col min="19" max="19" width="10.625" style="40" customWidth="1"/>
    <col min="20" max="20" width="11.125" style="40" bestFit="1" customWidth="1"/>
    <col min="21" max="21" width="12.125" style="40" bestFit="1" customWidth="1"/>
    <col min="22" max="22" width="8.875" style="40"/>
    <col min="23" max="23" width="9.125" style="40" bestFit="1" customWidth="1"/>
    <col min="24" max="24" width="8.875" style="40"/>
    <col min="25" max="28" width="9.875" style="40" customWidth="1"/>
  </cols>
  <sheetData>
    <row r="1" spans="1:28" x14ac:dyDescent="0.25">
      <c r="A1" s="15" t="s">
        <v>3</v>
      </c>
      <c r="B1" s="15" t="s">
        <v>13</v>
      </c>
      <c r="C1" s="15" t="s">
        <v>12</v>
      </c>
      <c r="D1" s="16" t="s">
        <v>105</v>
      </c>
      <c r="E1" s="17" t="s">
        <v>108</v>
      </c>
      <c r="F1" s="9" t="s">
        <v>103</v>
      </c>
      <c r="G1" s="9" t="s">
        <v>118</v>
      </c>
      <c r="H1" s="9" t="s">
        <v>102</v>
      </c>
      <c r="I1" s="9" t="s">
        <v>104</v>
      </c>
      <c r="J1" s="9" t="s">
        <v>121</v>
      </c>
      <c r="K1" s="9" t="s">
        <v>122</v>
      </c>
      <c r="L1" s="9" t="s">
        <v>123</v>
      </c>
      <c r="M1" s="9" t="s">
        <v>124</v>
      </c>
      <c r="N1" s="9" t="s">
        <v>125</v>
      </c>
      <c r="O1" s="9" t="s">
        <v>126</v>
      </c>
      <c r="R1" s="38" t="s">
        <v>82</v>
      </c>
      <c r="S1" s="38" t="s">
        <v>8</v>
      </c>
      <c r="T1" s="38" t="s">
        <v>66</v>
      </c>
      <c r="U1" s="38" t="s">
        <v>6</v>
      </c>
      <c r="V1" s="39" t="s">
        <v>7</v>
      </c>
      <c r="W1" s="39" t="s">
        <v>5</v>
      </c>
      <c r="X1" s="39" t="s">
        <v>67</v>
      </c>
      <c r="Y1" s="39" t="s">
        <v>68</v>
      </c>
      <c r="Z1" s="39" t="s">
        <v>69</v>
      </c>
      <c r="AA1" s="39" t="s">
        <v>70</v>
      </c>
      <c r="AB1" s="39" t="s">
        <v>71</v>
      </c>
    </row>
    <row r="2" spans="1:28" x14ac:dyDescent="0.25">
      <c r="A2" s="2" t="s">
        <v>361</v>
      </c>
      <c r="B2" s="2" t="s">
        <v>342</v>
      </c>
      <c r="C2" s="2" t="s">
        <v>343</v>
      </c>
      <c r="D2" s="2" t="s">
        <v>347</v>
      </c>
      <c r="E2" s="10">
        <v>0</v>
      </c>
      <c r="F2" s="11">
        <v>0</v>
      </c>
      <c r="G2" s="10">
        <v>0</v>
      </c>
      <c r="H2" s="11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R2" s="40">
        <v>0</v>
      </c>
      <c r="S2" s="40">
        <v>0</v>
      </c>
      <c r="T2" s="40">
        <v>0</v>
      </c>
      <c r="U2" s="40">
        <v>0</v>
      </c>
      <c r="V2" s="40">
        <v>0</v>
      </c>
      <c r="W2" s="40">
        <v>0</v>
      </c>
      <c r="X2" s="40">
        <v>0</v>
      </c>
      <c r="Y2" s="40">
        <v>0</v>
      </c>
      <c r="Z2" s="40">
        <v>0</v>
      </c>
      <c r="AA2" s="40">
        <v>0</v>
      </c>
      <c r="AB2" s="40">
        <v>0</v>
      </c>
    </row>
    <row r="3" spans="1:28" x14ac:dyDescent="0.25">
      <c r="A3" s="2" t="s">
        <v>241</v>
      </c>
      <c r="B3" s="2" t="s">
        <v>44</v>
      </c>
      <c r="C3" s="2" t="s">
        <v>232</v>
      </c>
      <c r="D3" s="3" t="s">
        <v>177</v>
      </c>
      <c r="E3" s="13">
        <v>0</v>
      </c>
      <c r="F3" s="14">
        <v>1850000000000</v>
      </c>
      <c r="G3" s="10">
        <v>14800000000</v>
      </c>
      <c r="H3" s="14">
        <v>0</v>
      </c>
      <c r="I3" s="10">
        <v>740000000000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R3" s="40">
        <v>0</v>
      </c>
      <c r="S3" s="40">
        <v>64000000000</v>
      </c>
      <c r="T3" s="40">
        <v>296000000</v>
      </c>
      <c r="U3" s="40">
        <v>0</v>
      </c>
      <c r="V3" s="40">
        <v>370000000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</row>
    <row r="4" spans="1:28" x14ac:dyDescent="0.25">
      <c r="A4" s="2" t="s">
        <v>289</v>
      </c>
      <c r="B4" s="2" t="s">
        <v>290</v>
      </c>
      <c r="C4" s="2" t="s">
        <v>291</v>
      </c>
      <c r="D4" s="2" t="s">
        <v>325</v>
      </c>
      <c r="E4" s="13">
        <v>0</v>
      </c>
      <c r="F4" s="13">
        <v>0</v>
      </c>
      <c r="G4" s="10">
        <v>0</v>
      </c>
      <c r="H4" s="13">
        <v>30000000</v>
      </c>
      <c r="I4" s="13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</row>
    <row r="5" spans="1:28" s="30" customFormat="1" x14ac:dyDescent="0.25">
      <c r="A5" s="2" t="s">
        <v>264</v>
      </c>
      <c r="B5" s="2" t="s">
        <v>59</v>
      </c>
      <c r="C5" s="2" t="s">
        <v>265</v>
      </c>
      <c r="D5" s="2" t="s">
        <v>133</v>
      </c>
      <c r="E5" s="13">
        <v>0</v>
      </c>
      <c r="F5" s="13">
        <v>4000000000000</v>
      </c>
      <c r="G5" s="28">
        <v>18000000000</v>
      </c>
      <c r="H5" s="13">
        <v>0</v>
      </c>
      <c r="I5" s="13">
        <v>20900000000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29"/>
      <c r="Q5" s="29"/>
      <c r="R5" s="40">
        <v>0</v>
      </c>
      <c r="S5" s="40">
        <v>64000000000</v>
      </c>
      <c r="T5" s="40">
        <v>1480000000</v>
      </c>
      <c r="U5" s="40">
        <v>0</v>
      </c>
      <c r="V5" s="40">
        <v>1548714000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</row>
    <row r="6" spans="1:28" s="30" customFormat="1" x14ac:dyDescent="0.25">
      <c r="A6" s="2" t="s">
        <v>292</v>
      </c>
      <c r="B6" s="2" t="s">
        <v>293</v>
      </c>
      <c r="C6" s="2" t="s">
        <v>294</v>
      </c>
      <c r="D6" s="2" t="s">
        <v>326</v>
      </c>
      <c r="E6" s="31">
        <v>0</v>
      </c>
      <c r="F6" s="12">
        <v>0</v>
      </c>
      <c r="G6" s="28">
        <v>0</v>
      </c>
      <c r="H6" s="12">
        <v>0</v>
      </c>
      <c r="I6" s="12">
        <v>0</v>
      </c>
      <c r="J6" s="12">
        <v>370000000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29"/>
      <c r="Q6" s="29"/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</row>
    <row r="7" spans="1:28" s="30" customFormat="1" x14ac:dyDescent="0.25">
      <c r="A7" s="2" t="s">
        <v>362</v>
      </c>
      <c r="B7" s="2" t="s">
        <v>48</v>
      </c>
      <c r="C7" s="2" t="s">
        <v>295</v>
      </c>
      <c r="D7" s="2" t="s">
        <v>327</v>
      </c>
      <c r="E7" s="13">
        <v>0</v>
      </c>
      <c r="F7" s="28">
        <v>0</v>
      </c>
      <c r="G7" s="28">
        <v>0</v>
      </c>
      <c r="H7" s="28">
        <v>33300000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29"/>
      <c r="Q7" s="29"/>
      <c r="R7" s="40">
        <v>0</v>
      </c>
      <c r="S7" s="40">
        <v>0</v>
      </c>
      <c r="T7" s="40">
        <v>0</v>
      </c>
      <c r="U7" s="40">
        <v>600000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</row>
    <row r="8" spans="1:28" s="30" customFormat="1" x14ac:dyDescent="0.25">
      <c r="A8" s="2" t="s">
        <v>348</v>
      </c>
      <c r="B8" s="2" t="s">
        <v>22</v>
      </c>
      <c r="C8" s="2" t="s">
        <v>349</v>
      </c>
      <c r="D8" s="2" t="s">
        <v>150</v>
      </c>
      <c r="E8" s="11">
        <v>0</v>
      </c>
      <c r="F8" s="28">
        <v>0</v>
      </c>
      <c r="G8" s="28">
        <v>0</v>
      </c>
      <c r="H8" s="28">
        <v>37400000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29"/>
      <c r="Q8" s="29"/>
      <c r="R8" s="40">
        <v>0</v>
      </c>
      <c r="S8" s="40">
        <v>0</v>
      </c>
      <c r="T8" s="40">
        <v>0</v>
      </c>
      <c r="U8" s="40">
        <v>1654000</v>
      </c>
      <c r="V8" s="40">
        <v>8550000000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</row>
    <row r="9" spans="1:28" s="30" customFormat="1" x14ac:dyDescent="0.25">
      <c r="A9" s="2" t="s">
        <v>432</v>
      </c>
      <c r="B9" s="2" t="s">
        <v>33</v>
      </c>
      <c r="C9" s="2" t="s">
        <v>433</v>
      </c>
      <c r="D9" s="2" t="s">
        <v>178</v>
      </c>
      <c r="E9" s="31">
        <v>3078000000000</v>
      </c>
      <c r="F9" s="12">
        <v>3120000000000</v>
      </c>
      <c r="G9" s="28">
        <v>40400000000</v>
      </c>
      <c r="H9" s="12">
        <v>0</v>
      </c>
      <c r="I9" s="12">
        <v>2367200000000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29"/>
      <c r="Q9" s="29"/>
      <c r="R9" s="40">
        <v>0</v>
      </c>
      <c r="S9" s="40">
        <v>80000000000</v>
      </c>
      <c r="T9" s="40">
        <v>1184000000</v>
      </c>
      <c r="U9" s="40">
        <v>0</v>
      </c>
      <c r="V9" s="40">
        <v>9144285000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</row>
    <row r="10" spans="1:28" s="30" customFormat="1" x14ac:dyDescent="0.25">
      <c r="A10" s="2" t="s">
        <v>363</v>
      </c>
      <c r="B10" s="2" t="s">
        <v>132</v>
      </c>
      <c r="C10" s="2" t="s">
        <v>364</v>
      </c>
      <c r="D10" s="2" t="s">
        <v>266</v>
      </c>
      <c r="E10" s="31">
        <v>1560000000000</v>
      </c>
      <c r="F10" s="12">
        <v>4784000000000</v>
      </c>
      <c r="G10" s="28">
        <v>12480000000</v>
      </c>
      <c r="H10" s="12">
        <v>0</v>
      </c>
      <c r="I10" s="12">
        <v>289380000000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29"/>
      <c r="Q10" s="29"/>
      <c r="R10" s="40">
        <v>900000000</v>
      </c>
      <c r="S10" s="40">
        <v>40000000000</v>
      </c>
      <c r="T10" s="40">
        <v>1300285000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</row>
    <row r="11" spans="1:28" s="30" customFormat="1" x14ac:dyDescent="0.25">
      <c r="A11" s="2" t="s">
        <v>296</v>
      </c>
      <c r="B11" s="2" t="s">
        <v>57</v>
      </c>
      <c r="C11" s="2" t="s">
        <v>297</v>
      </c>
      <c r="D11" s="2" t="s">
        <v>328</v>
      </c>
      <c r="E11" s="11">
        <v>372960000000</v>
      </c>
      <c r="F11" s="12">
        <v>1110000000000</v>
      </c>
      <c r="G11" s="28">
        <v>1110000000</v>
      </c>
      <c r="H11" s="12">
        <v>0</v>
      </c>
      <c r="I11" s="12">
        <v>22200000000</v>
      </c>
      <c r="J11" s="12">
        <v>0</v>
      </c>
      <c r="K11" s="12">
        <v>0</v>
      </c>
      <c r="L11" s="12">
        <v>6216000000</v>
      </c>
      <c r="M11" s="12">
        <v>0</v>
      </c>
      <c r="N11" s="12">
        <v>0</v>
      </c>
      <c r="O11" s="12">
        <v>0</v>
      </c>
      <c r="P11" s="29"/>
      <c r="Q11" s="29"/>
      <c r="R11" s="40">
        <v>0</v>
      </c>
      <c r="S11" s="40">
        <v>101400000000</v>
      </c>
      <c r="T11" s="40">
        <v>925000000</v>
      </c>
      <c r="U11" s="40">
        <v>0</v>
      </c>
      <c r="V11" s="40">
        <v>444000000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</row>
    <row r="12" spans="1:28" s="30" customFormat="1" x14ac:dyDescent="0.25">
      <c r="A12" s="2" t="s">
        <v>380</v>
      </c>
      <c r="B12" s="2" t="s">
        <v>37</v>
      </c>
      <c r="C12" s="2" t="s">
        <v>381</v>
      </c>
      <c r="D12" s="2" t="s">
        <v>382</v>
      </c>
      <c r="E12" s="11">
        <v>0</v>
      </c>
      <c r="F12" s="28">
        <v>925000000000</v>
      </c>
      <c r="G12" s="28">
        <v>1850000000</v>
      </c>
      <c r="H12" s="28">
        <v>0</v>
      </c>
      <c r="I12" s="28">
        <v>30000000000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/>
      <c r="Q12" s="29"/>
      <c r="R12" s="40">
        <v>0</v>
      </c>
      <c r="S12" s="40">
        <v>12900000000</v>
      </c>
      <c r="T12" s="40">
        <v>740000000</v>
      </c>
      <c r="U12" s="40">
        <v>0</v>
      </c>
      <c r="V12" s="40">
        <v>1110000000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</row>
    <row r="13" spans="1:28" s="30" customFormat="1" x14ac:dyDescent="0.25">
      <c r="A13" s="2" t="s">
        <v>298</v>
      </c>
      <c r="B13" s="2" t="s">
        <v>54</v>
      </c>
      <c r="C13" s="2" t="s">
        <v>299</v>
      </c>
      <c r="D13" s="2" t="s">
        <v>329</v>
      </c>
      <c r="E13" s="11">
        <v>0</v>
      </c>
      <c r="F13" s="32">
        <v>0</v>
      </c>
      <c r="G13" s="28">
        <v>0</v>
      </c>
      <c r="H13" s="32">
        <v>50000000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9"/>
      <c r="Q13" s="29"/>
      <c r="R13" s="40">
        <v>0</v>
      </c>
      <c r="S13" s="40">
        <v>0</v>
      </c>
      <c r="T13" s="40">
        <v>0</v>
      </c>
      <c r="U13" s="40">
        <v>6210000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</row>
    <row r="14" spans="1:28" s="30" customFormat="1" x14ac:dyDescent="0.25">
      <c r="A14" s="2" t="s">
        <v>434</v>
      </c>
      <c r="B14" s="2" t="s">
        <v>224</v>
      </c>
      <c r="C14" s="2" t="s">
        <v>435</v>
      </c>
      <c r="D14" s="2" t="s">
        <v>159</v>
      </c>
      <c r="E14" s="11">
        <v>0</v>
      </c>
      <c r="F14" s="28">
        <v>0</v>
      </c>
      <c r="G14" s="28">
        <v>0</v>
      </c>
      <c r="H14" s="28">
        <v>0</v>
      </c>
      <c r="I14" s="12">
        <v>0</v>
      </c>
      <c r="J14" s="12">
        <v>46000000</v>
      </c>
      <c r="K14" s="12">
        <v>46000000</v>
      </c>
      <c r="L14" s="12">
        <v>0</v>
      </c>
      <c r="M14" s="12">
        <v>0</v>
      </c>
      <c r="N14" s="12">
        <v>0</v>
      </c>
      <c r="O14" s="12">
        <v>0</v>
      </c>
      <c r="P14" s="33" t="s">
        <v>110</v>
      </c>
      <c r="Q14" s="29"/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23000000</v>
      </c>
      <c r="X14" s="40">
        <v>23000000</v>
      </c>
      <c r="Y14" s="40">
        <v>0</v>
      </c>
      <c r="Z14" s="40">
        <v>0</v>
      </c>
      <c r="AA14" s="40">
        <v>0</v>
      </c>
      <c r="AB14" s="40">
        <v>0</v>
      </c>
    </row>
    <row r="15" spans="1:28" s="30" customFormat="1" x14ac:dyDescent="0.25">
      <c r="A15" s="2" t="s">
        <v>454</v>
      </c>
      <c r="B15" s="2" t="s">
        <v>455</v>
      </c>
      <c r="C15" s="2" t="s">
        <v>456</v>
      </c>
      <c r="D15" s="2" t="s">
        <v>457</v>
      </c>
      <c r="E15" s="11">
        <v>0</v>
      </c>
      <c r="F15" s="11">
        <v>2000000000000</v>
      </c>
      <c r="G15" s="28">
        <v>9620000000</v>
      </c>
      <c r="H15" s="11">
        <v>0</v>
      </c>
      <c r="I15" s="12">
        <v>22200000000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33" t="s">
        <v>111</v>
      </c>
      <c r="Q15" s="29"/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</row>
    <row r="16" spans="1:28" s="30" customFormat="1" x14ac:dyDescent="0.25">
      <c r="A16" s="2" t="s">
        <v>243</v>
      </c>
      <c r="B16" s="2" t="s">
        <v>43</v>
      </c>
      <c r="C16" s="2" t="s">
        <v>250</v>
      </c>
      <c r="D16" s="2" t="s">
        <v>251</v>
      </c>
      <c r="E16" s="12">
        <v>0</v>
      </c>
      <c r="F16" s="32">
        <v>4000000000000</v>
      </c>
      <c r="G16" s="28">
        <v>20000000000</v>
      </c>
      <c r="H16" s="32">
        <v>0</v>
      </c>
      <c r="I16" s="12">
        <v>1850000000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33" t="s">
        <v>112</v>
      </c>
      <c r="Q16" s="29"/>
      <c r="R16" s="40">
        <v>0</v>
      </c>
      <c r="S16" s="40">
        <v>43000000000</v>
      </c>
      <c r="T16" s="40">
        <v>888000000</v>
      </c>
      <c r="U16" s="40">
        <v>0</v>
      </c>
      <c r="V16" s="40">
        <v>592000000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</row>
    <row r="17" spans="1:28" s="30" customFormat="1" x14ac:dyDescent="0.25">
      <c r="A17" s="2" t="s">
        <v>365</v>
      </c>
      <c r="B17" s="2" t="s">
        <v>146</v>
      </c>
      <c r="C17" s="2" t="s">
        <v>350</v>
      </c>
      <c r="D17" s="2" t="s">
        <v>147</v>
      </c>
      <c r="E17" s="11">
        <v>2131200000000</v>
      </c>
      <c r="F17" s="12">
        <v>2590000000000</v>
      </c>
      <c r="G17" s="28">
        <v>74000000000</v>
      </c>
      <c r="H17" s="12">
        <v>0</v>
      </c>
      <c r="I17" s="12">
        <v>18500000000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33" t="s">
        <v>113</v>
      </c>
      <c r="Q17" s="29"/>
      <c r="R17" s="40">
        <v>0</v>
      </c>
      <c r="S17" s="40">
        <v>25800000000</v>
      </c>
      <c r="T17" s="40">
        <v>518000000</v>
      </c>
      <c r="U17" s="40">
        <v>0</v>
      </c>
      <c r="V17" s="40">
        <v>740000000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</row>
    <row r="18" spans="1:28" s="30" customFormat="1" x14ac:dyDescent="0.25">
      <c r="A18" s="2" t="s">
        <v>216</v>
      </c>
      <c r="B18" s="2" t="s">
        <v>35</v>
      </c>
      <c r="C18" s="2" t="s">
        <v>180</v>
      </c>
      <c r="D18" s="2" t="s">
        <v>64</v>
      </c>
      <c r="E18" s="32">
        <v>0</v>
      </c>
      <c r="F18" s="12">
        <v>18500000000</v>
      </c>
      <c r="G18" s="28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33" t="s">
        <v>114</v>
      </c>
      <c r="Q18" s="29"/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</row>
    <row r="19" spans="1:28" s="30" customFormat="1" x14ac:dyDescent="0.25">
      <c r="A19" s="2" t="s">
        <v>436</v>
      </c>
      <c r="B19" s="2" t="s">
        <v>29</v>
      </c>
      <c r="C19" s="2" t="s">
        <v>437</v>
      </c>
      <c r="D19" s="2" t="s">
        <v>230</v>
      </c>
      <c r="E19" s="11">
        <v>740000000000</v>
      </c>
      <c r="F19" s="28">
        <v>2340000000000</v>
      </c>
      <c r="G19" s="28">
        <v>28600000000</v>
      </c>
      <c r="H19" s="28">
        <v>0</v>
      </c>
      <c r="I19" s="12">
        <v>385000000000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33" t="s">
        <v>115</v>
      </c>
      <c r="Q19" s="29"/>
      <c r="R19" s="40">
        <v>300000000</v>
      </c>
      <c r="S19" s="40">
        <v>64000000000</v>
      </c>
      <c r="T19" s="40">
        <v>1871142000</v>
      </c>
      <c r="U19" s="40">
        <v>0</v>
      </c>
      <c r="V19" s="40">
        <v>13716428000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</row>
    <row r="20" spans="1:28" s="30" customFormat="1" x14ac:dyDescent="0.25">
      <c r="A20" s="2" t="s">
        <v>356</v>
      </c>
      <c r="B20" s="2" t="s">
        <v>357</v>
      </c>
      <c r="C20" s="2" t="s">
        <v>358</v>
      </c>
      <c r="D20" s="2" t="s">
        <v>359</v>
      </c>
      <c r="E20" s="11">
        <v>0</v>
      </c>
      <c r="F20" s="32">
        <v>0</v>
      </c>
      <c r="G20" s="28">
        <v>0</v>
      </c>
      <c r="H20" s="32">
        <v>0</v>
      </c>
      <c r="I20" s="12">
        <v>0</v>
      </c>
      <c r="J20" s="12">
        <v>540000000</v>
      </c>
      <c r="K20" s="12">
        <v>190000000</v>
      </c>
      <c r="L20" s="12">
        <v>0</v>
      </c>
      <c r="M20" s="12">
        <v>0</v>
      </c>
      <c r="N20" s="12">
        <v>0</v>
      </c>
      <c r="O20" s="12">
        <v>0</v>
      </c>
      <c r="P20" s="33" t="s">
        <v>116</v>
      </c>
      <c r="Q20" s="29"/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37000000</v>
      </c>
      <c r="X20" s="40">
        <v>54000000</v>
      </c>
      <c r="Y20" s="40">
        <v>0</v>
      </c>
      <c r="Z20" s="40">
        <v>0</v>
      </c>
      <c r="AA20" s="40">
        <v>0</v>
      </c>
      <c r="AB20" s="40">
        <v>0</v>
      </c>
    </row>
    <row r="21" spans="1:28" s="30" customFormat="1" x14ac:dyDescent="0.25">
      <c r="A21" s="2" t="s">
        <v>383</v>
      </c>
      <c r="B21" s="2" t="s">
        <v>34</v>
      </c>
      <c r="C21" s="2" t="s">
        <v>384</v>
      </c>
      <c r="D21" s="2" t="s">
        <v>385</v>
      </c>
      <c r="E21" s="11">
        <v>0</v>
      </c>
      <c r="F21" s="28">
        <v>3700000000000</v>
      </c>
      <c r="G21" s="28">
        <v>370000000000</v>
      </c>
      <c r="H21" s="28">
        <v>0</v>
      </c>
      <c r="I21" s="12">
        <v>407000000000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33" t="s">
        <v>113</v>
      </c>
      <c r="Q21" s="29"/>
      <c r="R21" s="40">
        <v>0</v>
      </c>
      <c r="S21" s="40">
        <v>52000000000</v>
      </c>
      <c r="T21" s="40">
        <v>2405000000</v>
      </c>
      <c r="U21" s="40">
        <v>0</v>
      </c>
      <c r="V21" s="40">
        <v>1110000000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</row>
    <row r="22" spans="1:28" s="30" customFormat="1" x14ac:dyDescent="0.25">
      <c r="A22" s="2" t="s">
        <v>244</v>
      </c>
      <c r="B22" s="2" t="s">
        <v>252</v>
      </c>
      <c r="C22" s="2" t="s">
        <v>253</v>
      </c>
      <c r="D22" s="2" t="s">
        <v>254</v>
      </c>
      <c r="E22" s="12">
        <v>0</v>
      </c>
      <c r="F22" s="11">
        <v>0</v>
      </c>
      <c r="G22" s="28">
        <v>0</v>
      </c>
      <c r="H22" s="11">
        <v>36000000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29"/>
      <c r="Q22" s="29"/>
      <c r="R22" s="40">
        <v>0</v>
      </c>
      <c r="S22" s="40">
        <v>0</v>
      </c>
      <c r="T22" s="40">
        <v>0</v>
      </c>
      <c r="U22" s="40">
        <v>955667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</row>
    <row r="23" spans="1:28" s="30" customFormat="1" x14ac:dyDescent="0.25">
      <c r="A23" s="34" t="s">
        <v>409</v>
      </c>
      <c r="B23" s="34" t="s">
        <v>56</v>
      </c>
      <c r="C23" s="34" t="s">
        <v>410</v>
      </c>
      <c r="D23" s="35" t="s">
        <v>419</v>
      </c>
      <c r="E23" s="31">
        <v>3500000000000</v>
      </c>
      <c r="F23" s="32">
        <v>30000000000000</v>
      </c>
      <c r="G23" s="28">
        <v>40000000000</v>
      </c>
      <c r="H23" s="32">
        <v>0</v>
      </c>
      <c r="I23" s="28">
        <v>1000000000000</v>
      </c>
      <c r="J23" s="28">
        <v>0</v>
      </c>
      <c r="K23" s="28">
        <v>0</v>
      </c>
      <c r="L23" s="28">
        <v>500000000</v>
      </c>
      <c r="M23" s="28">
        <v>0</v>
      </c>
      <c r="N23" s="28">
        <v>0</v>
      </c>
      <c r="O23" s="28">
        <v>0</v>
      </c>
      <c r="P23" s="29"/>
      <c r="Q23" s="29"/>
      <c r="R23" s="40">
        <v>0</v>
      </c>
      <c r="S23" s="40">
        <v>172000000000</v>
      </c>
      <c r="T23" s="40">
        <v>1036000000</v>
      </c>
      <c r="U23" s="40">
        <v>0</v>
      </c>
      <c r="V23" s="40">
        <v>11953220000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</row>
    <row r="24" spans="1:28" s="30" customFormat="1" x14ac:dyDescent="0.25">
      <c r="A24" s="2" t="s">
        <v>386</v>
      </c>
      <c r="B24" s="2" t="s">
        <v>144</v>
      </c>
      <c r="C24" s="2" t="s">
        <v>387</v>
      </c>
      <c r="D24" s="2" t="s">
        <v>231</v>
      </c>
      <c r="E24" s="32">
        <v>0</v>
      </c>
      <c r="F24" s="12">
        <v>1040000000000</v>
      </c>
      <c r="G24" s="28">
        <v>3700000000</v>
      </c>
      <c r="H24" s="12">
        <v>0</v>
      </c>
      <c r="I24" s="12">
        <v>190000000000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29"/>
      <c r="Q24" s="29"/>
      <c r="R24" s="40">
        <v>0</v>
      </c>
      <c r="S24" s="40">
        <v>64500000000</v>
      </c>
      <c r="T24" s="40">
        <v>1295000000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</row>
    <row r="25" spans="1:28" s="30" customFormat="1" x14ac:dyDescent="0.25">
      <c r="A25" s="2" t="s">
        <v>366</v>
      </c>
      <c r="B25" s="2" t="s">
        <v>160</v>
      </c>
      <c r="C25" s="2" t="s">
        <v>351</v>
      </c>
      <c r="D25" s="2" t="s">
        <v>162</v>
      </c>
      <c r="E25" s="31">
        <v>700000000000</v>
      </c>
      <c r="F25" s="12">
        <v>12650000000000</v>
      </c>
      <c r="G25" s="28">
        <v>10000000000</v>
      </c>
      <c r="H25" s="12">
        <v>0</v>
      </c>
      <c r="I25" s="12">
        <v>192400000000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29"/>
      <c r="Q25" s="29"/>
      <c r="R25" s="40">
        <v>0</v>
      </c>
      <c r="S25" s="40">
        <v>76500000000</v>
      </c>
      <c r="T25" s="40">
        <v>888000000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</row>
    <row r="26" spans="1:28" s="30" customFormat="1" x14ac:dyDescent="0.25">
      <c r="A26" s="2" t="s">
        <v>300</v>
      </c>
      <c r="B26" s="2" t="s">
        <v>301</v>
      </c>
      <c r="C26" s="2" t="s">
        <v>302</v>
      </c>
      <c r="D26" s="2" t="s">
        <v>330</v>
      </c>
      <c r="E26" s="13">
        <v>0</v>
      </c>
      <c r="F26" s="12">
        <v>4625000000000</v>
      </c>
      <c r="G26" s="28">
        <v>7400000000</v>
      </c>
      <c r="H26" s="12">
        <v>0</v>
      </c>
      <c r="I26" s="12">
        <v>555000000000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29"/>
      <c r="Q26" s="29"/>
      <c r="R26" s="40">
        <v>0</v>
      </c>
      <c r="S26" s="40">
        <v>38700000000</v>
      </c>
      <c r="T26" s="40">
        <v>713571000</v>
      </c>
      <c r="U26" s="40">
        <v>0</v>
      </c>
      <c r="V26" s="40">
        <v>79285000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</row>
    <row r="27" spans="1:28" s="30" customFormat="1" x14ac:dyDescent="0.25">
      <c r="A27" s="34" t="s">
        <v>360</v>
      </c>
      <c r="B27" s="2" t="s">
        <v>28</v>
      </c>
      <c r="C27" s="2" t="s">
        <v>352</v>
      </c>
      <c r="D27" s="2" t="s">
        <v>172</v>
      </c>
      <c r="E27" s="32">
        <v>0</v>
      </c>
      <c r="F27" s="28">
        <v>1341000000000</v>
      </c>
      <c r="G27" s="28">
        <v>23000000000</v>
      </c>
      <c r="H27" s="28">
        <v>0</v>
      </c>
      <c r="I27" s="28">
        <v>96000000000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/>
      <c r="Q27" s="29"/>
      <c r="R27" s="40">
        <v>0</v>
      </c>
      <c r="S27" s="40">
        <v>64000000000</v>
      </c>
      <c r="T27" s="40">
        <v>851000000</v>
      </c>
      <c r="U27" s="40">
        <v>0</v>
      </c>
      <c r="V27" s="40">
        <v>4440000000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</row>
    <row r="28" spans="1:28" s="30" customFormat="1" x14ac:dyDescent="0.25">
      <c r="A28" s="2" t="s">
        <v>367</v>
      </c>
      <c r="B28" s="2" t="s">
        <v>61</v>
      </c>
      <c r="C28" s="2" t="s">
        <v>353</v>
      </c>
      <c r="D28" s="2" t="s">
        <v>65</v>
      </c>
      <c r="E28" s="32">
        <v>0</v>
      </c>
      <c r="F28" s="12">
        <v>0</v>
      </c>
      <c r="G28" s="28">
        <v>0</v>
      </c>
      <c r="H28" s="12">
        <v>11805000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29"/>
      <c r="Q28" s="29"/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</row>
    <row r="29" spans="1:28" s="30" customFormat="1" x14ac:dyDescent="0.25">
      <c r="A29" s="2" t="s">
        <v>438</v>
      </c>
      <c r="B29" s="2" t="s">
        <v>148</v>
      </c>
      <c r="C29" s="2" t="s">
        <v>439</v>
      </c>
      <c r="D29" s="2" t="s">
        <v>153</v>
      </c>
      <c r="E29" s="12">
        <v>0</v>
      </c>
      <c r="F29" s="12">
        <v>0</v>
      </c>
      <c r="G29" s="28">
        <v>0</v>
      </c>
      <c r="H29" s="28">
        <v>5000000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29"/>
      <c r="Q29" s="29"/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</row>
    <row r="30" spans="1:28" s="30" customFormat="1" x14ac:dyDescent="0.25">
      <c r="A30" s="2" t="s">
        <v>276</v>
      </c>
      <c r="B30" s="2" t="s">
        <v>39</v>
      </c>
      <c r="C30" s="2" t="s">
        <v>277</v>
      </c>
      <c r="D30" s="2" t="s">
        <v>278</v>
      </c>
      <c r="E30" s="12">
        <v>0</v>
      </c>
      <c r="F30" s="28">
        <v>0</v>
      </c>
      <c r="G30" s="28">
        <v>0</v>
      </c>
      <c r="H30" s="28">
        <v>21600000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29"/>
      <c r="Q30" s="29"/>
      <c r="R30" s="40">
        <v>0</v>
      </c>
      <c r="S30" s="40">
        <v>86000000000</v>
      </c>
      <c r="T30" s="40">
        <v>518000000</v>
      </c>
      <c r="U30" s="40">
        <v>185000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</row>
    <row r="31" spans="1:28" s="30" customFormat="1" x14ac:dyDescent="0.25">
      <c r="A31" s="2" t="s">
        <v>411</v>
      </c>
      <c r="B31" s="2" t="s">
        <v>39</v>
      </c>
      <c r="C31" s="2" t="s">
        <v>412</v>
      </c>
      <c r="D31" s="2" t="s">
        <v>420</v>
      </c>
      <c r="E31" s="11">
        <v>1916000000000</v>
      </c>
      <c r="F31" s="12">
        <v>5817000000000</v>
      </c>
      <c r="G31" s="28">
        <v>14000000000</v>
      </c>
      <c r="H31" s="12">
        <v>2200000000</v>
      </c>
      <c r="I31" s="12">
        <v>111000000000</v>
      </c>
      <c r="J31" s="12">
        <v>0</v>
      </c>
      <c r="K31" s="12">
        <v>0</v>
      </c>
      <c r="L31" s="12">
        <v>1250000000</v>
      </c>
      <c r="M31" s="12">
        <v>0</v>
      </c>
      <c r="N31" s="12">
        <v>0</v>
      </c>
      <c r="O31" s="12">
        <v>0</v>
      </c>
      <c r="P31" s="29"/>
      <c r="Q31" s="29"/>
      <c r="R31" s="40">
        <v>0</v>
      </c>
      <c r="S31" s="40">
        <v>86000000000</v>
      </c>
      <c r="T31" s="40">
        <v>518000000</v>
      </c>
      <c r="U31" s="40">
        <v>185000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</row>
    <row r="32" spans="1:28" s="30" customFormat="1" x14ac:dyDescent="0.25">
      <c r="A32" s="2" t="s">
        <v>303</v>
      </c>
      <c r="B32" s="2" t="s">
        <v>60</v>
      </c>
      <c r="C32" s="2" t="s">
        <v>304</v>
      </c>
      <c r="D32" s="2" t="s">
        <v>450</v>
      </c>
      <c r="E32" s="11">
        <v>0</v>
      </c>
      <c r="F32" s="28">
        <v>900000000000</v>
      </c>
      <c r="G32" s="28">
        <v>8880000000</v>
      </c>
      <c r="H32" s="28">
        <v>0</v>
      </c>
      <c r="I32" s="12">
        <v>39775000000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29"/>
      <c r="Q32" s="29"/>
      <c r="R32" s="40">
        <v>0</v>
      </c>
      <c r="S32" s="40">
        <v>64000000000</v>
      </c>
      <c r="T32" s="40">
        <v>0</v>
      </c>
      <c r="U32" s="40">
        <v>0</v>
      </c>
      <c r="V32" s="40">
        <v>999000000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</row>
    <row r="33" spans="1:28" s="30" customFormat="1" x14ac:dyDescent="0.25">
      <c r="A33" s="2" t="s">
        <v>305</v>
      </c>
      <c r="B33" s="2" t="s">
        <v>49</v>
      </c>
      <c r="C33" s="2" t="s">
        <v>306</v>
      </c>
      <c r="D33" s="2" t="s">
        <v>331</v>
      </c>
      <c r="E33" s="32">
        <v>0</v>
      </c>
      <c r="F33" s="12">
        <v>0</v>
      </c>
      <c r="G33" s="28">
        <v>0</v>
      </c>
      <c r="H33" s="12">
        <v>37400000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29"/>
      <c r="Q33" s="29"/>
      <c r="R33" s="40">
        <v>0</v>
      </c>
      <c r="S33" s="40">
        <v>0</v>
      </c>
      <c r="T33" s="40">
        <v>0</v>
      </c>
      <c r="U33" s="40">
        <v>2195917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</row>
    <row r="34" spans="1:28" s="30" customFormat="1" x14ac:dyDescent="0.25">
      <c r="A34" s="2" t="s">
        <v>413</v>
      </c>
      <c r="B34" s="2" t="s">
        <v>175</v>
      </c>
      <c r="C34" s="2" t="s">
        <v>414</v>
      </c>
      <c r="D34" s="2" t="s">
        <v>421</v>
      </c>
      <c r="E34" s="12">
        <v>0</v>
      </c>
      <c r="F34" s="12">
        <v>925000000000</v>
      </c>
      <c r="G34" s="28">
        <v>9250000000</v>
      </c>
      <c r="H34" s="12">
        <v>0</v>
      </c>
      <c r="I34" s="12">
        <v>3700000000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29"/>
      <c r="Q34" s="29"/>
      <c r="R34" s="40">
        <v>0</v>
      </c>
      <c r="S34" s="40">
        <v>43000000000</v>
      </c>
      <c r="T34" s="40">
        <v>555000000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</row>
    <row r="35" spans="1:28" s="30" customFormat="1" x14ac:dyDescent="0.25">
      <c r="A35" s="2" t="s">
        <v>279</v>
      </c>
      <c r="B35" s="2" t="s">
        <v>40</v>
      </c>
      <c r="C35" s="2" t="s">
        <v>280</v>
      </c>
      <c r="D35" s="2" t="s">
        <v>281</v>
      </c>
      <c r="E35" s="11">
        <v>700000000000</v>
      </c>
      <c r="F35" s="28">
        <v>12650000000000</v>
      </c>
      <c r="G35" s="28">
        <v>10000000000</v>
      </c>
      <c r="H35" s="28">
        <v>0</v>
      </c>
      <c r="I35" s="28">
        <v>185000000000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/>
      <c r="Q35" s="29"/>
      <c r="R35" s="40">
        <v>0</v>
      </c>
      <c r="S35" s="40">
        <v>93400000000</v>
      </c>
      <c r="T35" s="40">
        <v>444000000</v>
      </c>
      <c r="U35" s="40">
        <v>0</v>
      </c>
      <c r="V35" s="40">
        <v>555000000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</row>
    <row r="36" spans="1:28" s="30" customFormat="1" x14ac:dyDescent="0.25">
      <c r="A36" s="2" t="s">
        <v>307</v>
      </c>
      <c r="B36" s="2" t="s">
        <v>62</v>
      </c>
      <c r="C36" s="2" t="s">
        <v>308</v>
      </c>
      <c r="D36" s="2" t="s">
        <v>332</v>
      </c>
      <c r="E36" s="11">
        <v>800000000000</v>
      </c>
      <c r="F36" s="12">
        <v>1924000000000</v>
      </c>
      <c r="G36" s="28">
        <v>14800000000</v>
      </c>
      <c r="H36" s="12">
        <v>0</v>
      </c>
      <c r="I36" s="12">
        <v>971000000000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29"/>
      <c r="Q36" s="29"/>
      <c r="R36" s="40">
        <v>0</v>
      </c>
      <c r="S36" s="40">
        <v>80000000000</v>
      </c>
      <c r="T36" s="40">
        <v>444000000</v>
      </c>
      <c r="U36" s="40">
        <v>0</v>
      </c>
      <c r="V36" s="40">
        <v>30784000000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</row>
    <row r="37" spans="1:28" s="30" customFormat="1" x14ac:dyDescent="0.25">
      <c r="A37" s="2" t="s">
        <v>415</v>
      </c>
      <c r="B37" s="2" t="s">
        <v>176</v>
      </c>
      <c r="C37" s="2" t="s">
        <v>416</v>
      </c>
      <c r="D37" s="2" t="s">
        <v>179</v>
      </c>
      <c r="E37" s="31">
        <v>0</v>
      </c>
      <c r="F37" s="12">
        <v>981000000000</v>
      </c>
      <c r="G37" s="28">
        <v>0</v>
      </c>
      <c r="H37" s="12">
        <v>0</v>
      </c>
      <c r="I37" s="12">
        <v>18500000000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29"/>
      <c r="Q37" s="29"/>
      <c r="R37" s="40">
        <v>0</v>
      </c>
      <c r="S37" s="40">
        <v>51600000000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</row>
    <row r="38" spans="1:28" s="30" customFormat="1" x14ac:dyDescent="0.25">
      <c r="A38" s="2" t="s">
        <v>368</v>
      </c>
      <c r="B38" s="2" t="s">
        <v>19</v>
      </c>
      <c r="C38" s="2" t="s">
        <v>344</v>
      </c>
      <c r="D38" s="2" t="s">
        <v>173</v>
      </c>
      <c r="E38" s="13">
        <v>0</v>
      </c>
      <c r="F38" s="31">
        <v>1040000000000</v>
      </c>
      <c r="G38" s="28">
        <v>5600000000</v>
      </c>
      <c r="H38" s="31">
        <v>0</v>
      </c>
      <c r="I38" s="12">
        <v>10895000000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29"/>
      <c r="Q38" s="29"/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</row>
    <row r="39" spans="1:28" s="30" customFormat="1" x14ac:dyDescent="0.25">
      <c r="A39" s="2" t="s">
        <v>373</v>
      </c>
      <c r="B39" s="2" t="s">
        <v>53</v>
      </c>
      <c r="C39" s="2" t="s">
        <v>372</v>
      </c>
      <c r="D39" s="2" t="s">
        <v>333</v>
      </c>
      <c r="E39" s="11">
        <v>0</v>
      </c>
      <c r="F39" s="12">
        <v>0</v>
      </c>
      <c r="G39" s="28">
        <v>0</v>
      </c>
      <c r="H39" s="12">
        <v>1332000000</v>
      </c>
      <c r="I39" s="12">
        <v>0</v>
      </c>
      <c r="J39" s="12">
        <v>37000000</v>
      </c>
      <c r="K39" s="12">
        <v>0</v>
      </c>
      <c r="L39" s="12">
        <v>17390000000</v>
      </c>
      <c r="M39" s="12">
        <v>0</v>
      </c>
      <c r="N39" s="12">
        <v>2638100000</v>
      </c>
      <c r="O39" s="12">
        <v>0</v>
      </c>
      <c r="P39" s="29"/>
      <c r="Q39" s="29"/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</row>
    <row r="40" spans="1:28" s="30" customFormat="1" x14ac:dyDescent="0.25">
      <c r="A40" s="2" t="s">
        <v>309</v>
      </c>
      <c r="B40" s="2" t="s">
        <v>310</v>
      </c>
      <c r="C40" s="2" t="s">
        <v>311</v>
      </c>
      <c r="D40" s="2" t="s">
        <v>334</v>
      </c>
      <c r="E40" s="31">
        <v>0</v>
      </c>
      <c r="F40" s="12">
        <v>0</v>
      </c>
      <c r="G40" s="28">
        <v>0</v>
      </c>
      <c r="H40" s="12">
        <v>222000000</v>
      </c>
      <c r="I40" s="12">
        <v>0</v>
      </c>
      <c r="J40" s="12">
        <v>0</v>
      </c>
      <c r="K40" s="12">
        <v>0</v>
      </c>
      <c r="L40" s="12">
        <v>184650000</v>
      </c>
      <c r="M40" s="12">
        <v>0</v>
      </c>
      <c r="N40" s="12">
        <v>222000000</v>
      </c>
      <c r="O40" s="12">
        <v>0</v>
      </c>
      <c r="P40" s="29"/>
      <c r="Q40" s="29"/>
      <c r="R40" s="40">
        <v>0</v>
      </c>
      <c r="S40" s="40">
        <v>0</v>
      </c>
      <c r="T40" s="40">
        <v>0</v>
      </c>
      <c r="U40" s="40">
        <v>55500000</v>
      </c>
      <c r="V40" s="40">
        <v>0</v>
      </c>
      <c r="W40" s="40">
        <v>0</v>
      </c>
      <c r="X40" s="40">
        <v>0</v>
      </c>
      <c r="Y40" s="40">
        <v>92000000</v>
      </c>
      <c r="Z40" s="40">
        <v>0</v>
      </c>
      <c r="AA40" s="40">
        <v>55500000</v>
      </c>
      <c r="AB40" s="40">
        <v>0</v>
      </c>
    </row>
    <row r="41" spans="1:28" s="30" customFormat="1" x14ac:dyDescent="0.25">
      <c r="A41" s="2" t="s">
        <v>388</v>
      </c>
      <c r="B41" s="2" t="s">
        <v>154</v>
      </c>
      <c r="C41" s="2" t="s">
        <v>389</v>
      </c>
      <c r="D41" s="2" t="s">
        <v>390</v>
      </c>
      <c r="E41" s="36">
        <v>0</v>
      </c>
      <c r="F41" s="12">
        <v>0</v>
      </c>
      <c r="G41" s="28">
        <v>0</v>
      </c>
      <c r="H41" s="12">
        <v>0</v>
      </c>
      <c r="I41" s="12">
        <v>0</v>
      </c>
      <c r="J41" s="12">
        <v>7400000</v>
      </c>
      <c r="K41" s="12">
        <v>7400000</v>
      </c>
      <c r="L41" s="12">
        <v>55500000</v>
      </c>
      <c r="M41" s="12">
        <v>0</v>
      </c>
      <c r="N41" s="12">
        <v>55500000</v>
      </c>
      <c r="O41" s="12">
        <v>0</v>
      </c>
      <c r="P41" s="29"/>
      <c r="Q41" s="29"/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</row>
    <row r="42" spans="1:28" s="30" customFormat="1" x14ac:dyDescent="0.25">
      <c r="A42" s="2" t="s">
        <v>369</v>
      </c>
      <c r="B42" s="2" t="s">
        <v>18</v>
      </c>
      <c r="C42" s="2" t="s">
        <v>354</v>
      </c>
      <c r="D42" s="2" t="s">
        <v>370</v>
      </c>
      <c r="E42" s="11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1500000000</v>
      </c>
      <c r="K42" s="28">
        <v>60000000</v>
      </c>
      <c r="L42" s="28">
        <v>900000000</v>
      </c>
      <c r="M42" s="28">
        <v>0</v>
      </c>
      <c r="N42" s="28">
        <v>259000000</v>
      </c>
      <c r="O42" s="28">
        <v>0</v>
      </c>
      <c r="P42" s="29"/>
      <c r="Q42" s="29"/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150000000</v>
      </c>
      <c r="X42" s="40">
        <v>0</v>
      </c>
      <c r="Y42" s="40">
        <v>150000000</v>
      </c>
      <c r="Z42" s="40">
        <v>0</v>
      </c>
      <c r="AA42" s="40">
        <v>0</v>
      </c>
      <c r="AB42" s="40">
        <v>0</v>
      </c>
    </row>
    <row r="43" spans="1:28" s="30" customFormat="1" x14ac:dyDescent="0.25">
      <c r="A43" s="2" t="s">
        <v>345</v>
      </c>
      <c r="B43" s="2" t="s">
        <v>20</v>
      </c>
      <c r="C43" s="2" t="s">
        <v>346</v>
      </c>
      <c r="D43" s="2" t="s">
        <v>134</v>
      </c>
      <c r="E43" s="11">
        <v>0</v>
      </c>
      <c r="F43" s="28">
        <v>17500000000000</v>
      </c>
      <c r="G43" s="28">
        <v>1000000000</v>
      </c>
      <c r="H43" s="28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29"/>
      <c r="Q43" s="29"/>
      <c r="R43" s="40">
        <v>0</v>
      </c>
      <c r="S43" s="40">
        <v>51600000000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</row>
    <row r="44" spans="1:28" s="30" customFormat="1" x14ac:dyDescent="0.25">
      <c r="A44" s="34" t="s">
        <v>220</v>
      </c>
      <c r="B44" s="34" t="s">
        <v>27</v>
      </c>
      <c r="C44" s="34" t="s">
        <v>183</v>
      </c>
      <c r="D44" s="35" t="s">
        <v>184</v>
      </c>
      <c r="E44" s="31">
        <v>0</v>
      </c>
      <c r="F44" s="32">
        <v>1998000000000</v>
      </c>
      <c r="G44" s="28">
        <v>9990000000</v>
      </c>
      <c r="H44" s="28">
        <v>0</v>
      </c>
      <c r="I44" s="28">
        <v>873880000000</v>
      </c>
      <c r="J44" s="28">
        <v>0</v>
      </c>
      <c r="K44" s="28">
        <v>0</v>
      </c>
      <c r="L44" s="28">
        <v>2000000000</v>
      </c>
      <c r="M44" s="28">
        <v>0</v>
      </c>
      <c r="N44" s="28">
        <v>0</v>
      </c>
      <c r="O44" s="28">
        <v>0</v>
      </c>
      <c r="P44" s="29"/>
      <c r="Q44" s="29"/>
      <c r="R44" s="40">
        <v>0</v>
      </c>
      <c r="S44" s="40">
        <v>64000000000</v>
      </c>
      <c r="T44" s="40">
        <v>0</v>
      </c>
      <c r="U44" s="40">
        <v>0</v>
      </c>
      <c r="V44" s="40">
        <v>12026110000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</row>
    <row r="45" spans="1:28" s="30" customFormat="1" x14ac:dyDescent="0.25">
      <c r="A45" s="2" t="s">
        <v>417</v>
      </c>
      <c r="B45" s="2" t="s">
        <v>31</v>
      </c>
      <c r="C45" s="2" t="s">
        <v>418</v>
      </c>
      <c r="D45" s="2" t="s">
        <v>63</v>
      </c>
      <c r="E45" s="11">
        <v>0</v>
      </c>
      <c r="F45" s="12">
        <v>0</v>
      </c>
      <c r="G45" s="28">
        <v>0</v>
      </c>
      <c r="H45" s="12">
        <v>9990000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29"/>
      <c r="Q45" s="29"/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</row>
    <row r="46" spans="1:28" s="30" customFormat="1" x14ac:dyDescent="0.25">
      <c r="A46" s="2" t="s">
        <v>391</v>
      </c>
      <c r="B46" s="2" t="s">
        <v>21</v>
      </c>
      <c r="C46" s="2" t="s">
        <v>392</v>
      </c>
      <c r="D46" s="2" t="s">
        <v>156</v>
      </c>
      <c r="E46" s="1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111000</v>
      </c>
      <c r="L46" s="28">
        <v>148000000</v>
      </c>
      <c r="M46" s="28">
        <v>166500000</v>
      </c>
      <c r="N46" s="28">
        <v>111000000</v>
      </c>
      <c r="O46" s="28">
        <v>0</v>
      </c>
      <c r="P46" s="29"/>
      <c r="Q46" s="29"/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</row>
    <row r="47" spans="1:28" s="30" customFormat="1" x14ac:dyDescent="0.25">
      <c r="A47" s="2" t="s">
        <v>393</v>
      </c>
      <c r="B47" s="2" t="s">
        <v>25</v>
      </c>
      <c r="C47" s="2" t="s">
        <v>394</v>
      </c>
      <c r="D47" s="2" t="s">
        <v>157</v>
      </c>
      <c r="E47" s="32">
        <v>0</v>
      </c>
      <c r="F47" s="12">
        <v>0</v>
      </c>
      <c r="G47" s="28">
        <v>0</v>
      </c>
      <c r="H47" s="28">
        <v>5700000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29"/>
      <c r="Q47" s="29"/>
      <c r="R47" s="40">
        <v>0</v>
      </c>
      <c r="S47" s="40">
        <v>0</v>
      </c>
      <c r="T47" s="40">
        <v>0</v>
      </c>
      <c r="U47" s="40">
        <v>407000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</row>
    <row r="48" spans="1:28" s="30" customFormat="1" x14ac:dyDescent="0.25">
      <c r="A48" s="2" t="s">
        <v>242</v>
      </c>
      <c r="B48" s="2" t="s">
        <v>45</v>
      </c>
      <c r="C48" s="2" t="s">
        <v>234</v>
      </c>
      <c r="D48" s="2" t="s">
        <v>422</v>
      </c>
      <c r="E48" s="31">
        <v>12698000000000</v>
      </c>
      <c r="F48" s="12">
        <v>1188000000000</v>
      </c>
      <c r="G48" s="28">
        <v>16650000000</v>
      </c>
      <c r="H48" s="28">
        <v>0</v>
      </c>
      <c r="I48" s="12">
        <v>1600000000000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29"/>
      <c r="Q48" s="29"/>
      <c r="R48" s="40">
        <v>0</v>
      </c>
      <c r="S48" s="40">
        <v>114400000000</v>
      </c>
      <c r="T48" s="40">
        <v>185000000</v>
      </c>
      <c r="U48" s="40">
        <v>0</v>
      </c>
      <c r="V48" s="40">
        <v>86950000000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</row>
    <row r="49" spans="1:28" s="30" customFormat="1" x14ac:dyDescent="0.25">
      <c r="A49" s="2" t="s">
        <v>451</v>
      </c>
      <c r="B49" s="2" t="s">
        <v>460</v>
      </c>
      <c r="C49" s="2" t="s">
        <v>452</v>
      </c>
      <c r="D49" s="2" t="s">
        <v>453</v>
      </c>
      <c r="E49" s="11">
        <v>0</v>
      </c>
      <c r="F49" s="12">
        <v>0</v>
      </c>
      <c r="G49" s="28">
        <v>0</v>
      </c>
      <c r="H49" s="12">
        <v>0</v>
      </c>
      <c r="I49" s="12">
        <v>0</v>
      </c>
      <c r="J49" s="12">
        <v>40000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29"/>
      <c r="Q49" s="29"/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</row>
    <row r="50" spans="1:28" s="30" customFormat="1" x14ac:dyDescent="0.25">
      <c r="A50" s="2" t="s">
        <v>312</v>
      </c>
      <c r="B50" s="2" t="s">
        <v>313</v>
      </c>
      <c r="C50" s="2" t="s">
        <v>314</v>
      </c>
      <c r="D50" s="2" t="s">
        <v>335</v>
      </c>
      <c r="E50" s="11">
        <v>0</v>
      </c>
      <c r="F50" s="12">
        <v>0</v>
      </c>
      <c r="G50" s="28">
        <v>0</v>
      </c>
      <c r="H50" s="12">
        <v>0</v>
      </c>
      <c r="I50" s="12">
        <v>0</v>
      </c>
      <c r="J50" s="12">
        <v>9250000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9"/>
      <c r="Q50" s="29"/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</row>
    <row r="51" spans="1:28" s="30" customFormat="1" x14ac:dyDescent="0.25">
      <c r="A51" s="2" t="s">
        <v>446</v>
      </c>
      <c r="B51" s="2" t="s">
        <v>161</v>
      </c>
      <c r="C51" s="2" t="s">
        <v>447</v>
      </c>
      <c r="D51" s="2" t="s">
        <v>163</v>
      </c>
      <c r="E51" s="32">
        <v>18500000000</v>
      </c>
      <c r="F51" s="12">
        <v>555000000000</v>
      </c>
      <c r="G51" s="28">
        <v>3700000000</v>
      </c>
      <c r="H51" s="12">
        <v>4440000000</v>
      </c>
      <c r="I51" s="12">
        <v>4440000000</v>
      </c>
      <c r="J51" s="12">
        <v>55500000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29"/>
      <c r="Q51" s="29"/>
      <c r="R51" s="40">
        <v>0</v>
      </c>
      <c r="S51" s="40">
        <v>0</v>
      </c>
      <c r="T51" s="40">
        <v>0</v>
      </c>
      <c r="U51" s="40">
        <v>1110000000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</row>
    <row r="52" spans="1:28" s="30" customFormat="1" x14ac:dyDescent="0.25">
      <c r="A52" s="2" t="s">
        <v>397</v>
      </c>
      <c r="B52" s="2" t="s">
        <v>23</v>
      </c>
      <c r="C52" s="2" t="s">
        <v>398</v>
      </c>
      <c r="D52" s="2" t="s">
        <v>399</v>
      </c>
      <c r="E52" s="11">
        <v>0</v>
      </c>
      <c r="F52" s="12">
        <v>0</v>
      </c>
      <c r="G52" s="28">
        <v>0</v>
      </c>
      <c r="H52" s="12">
        <v>0</v>
      </c>
      <c r="I52" s="12">
        <v>0</v>
      </c>
      <c r="J52" s="12">
        <v>55500000</v>
      </c>
      <c r="K52" s="12">
        <v>74000000</v>
      </c>
      <c r="L52" s="12">
        <v>656800000</v>
      </c>
      <c r="M52" s="12">
        <v>18500000</v>
      </c>
      <c r="N52" s="12">
        <v>555000000</v>
      </c>
      <c r="O52" s="12">
        <v>0</v>
      </c>
      <c r="P52" s="29"/>
      <c r="Q52" s="29"/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74000000</v>
      </c>
      <c r="Y52" s="40">
        <v>164000000</v>
      </c>
      <c r="Z52" s="40">
        <v>0</v>
      </c>
      <c r="AA52" s="40">
        <v>0</v>
      </c>
      <c r="AB52" s="40">
        <v>0</v>
      </c>
    </row>
    <row r="53" spans="1:28" s="30" customFormat="1" x14ac:dyDescent="0.25">
      <c r="A53" s="2" t="s">
        <v>376</v>
      </c>
      <c r="B53" s="2" t="s">
        <v>377</v>
      </c>
      <c r="C53" s="2" t="s">
        <v>378</v>
      </c>
      <c r="D53" s="2" t="s">
        <v>379</v>
      </c>
      <c r="E53" s="11">
        <v>0</v>
      </c>
      <c r="F53" s="12">
        <v>0</v>
      </c>
      <c r="G53" s="28">
        <v>0</v>
      </c>
      <c r="H53" s="12">
        <v>19884000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9"/>
      <c r="Q53" s="29"/>
      <c r="R53" s="40">
        <v>0</v>
      </c>
      <c r="S53" s="40">
        <v>0</v>
      </c>
      <c r="T53" s="40">
        <v>0</v>
      </c>
      <c r="U53" s="40">
        <v>463250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</row>
    <row r="54" spans="1:28" s="30" customFormat="1" x14ac:dyDescent="0.25">
      <c r="A54" s="2" t="s">
        <v>400</v>
      </c>
      <c r="B54" s="2" t="s">
        <v>24</v>
      </c>
      <c r="C54" s="2" t="s">
        <v>401</v>
      </c>
      <c r="D54" s="2" t="s">
        <v>158</v>
      </c>
      <c r="E54" s="11">
        <v>0</v>
      </c>
      <c r="F54" s="12">
        <v>0</v>
      </c>
      <c r="G54" s="28">
        <v>0</v>
      </c>
      <c r="H54" s="12">
        <v>5550000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29"/>
      <c r="Q54" s="29"/>
      <c r="R54" s="40">
        <v>0</v>
      </c>
      <c r="S54" s="40">
        <v>0</v>
      </c>
      <c r="T54" s="40">
        <v>0</v>
      </c>
      <c r="U54" s="40">
        <v>24666.666666666668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</row>
    <row r="55" spans="1:28" s="30" customFormat="1" x14ac:dyDescent="0.25">
      <c r="A55" s="2" t="s">
        <v>402</v>
      </c>
      <c r="B55" s="2" t="s">
        <v>26</v>
      </c>
      <c r="C55" s="2" t="s">
        <v>403</v>
      </c>
      <c r="D55" s="2" t="s">
        <v>151</v>
      </c>
      <c r="E55" s="11">
        <v>0</v>
      </c>
      <c r="F55" s="12">
        <v>0</v>
      </c>
      <c r="G55" s="28">
        <v>0</v>
      </c>
      <c r="H55" s="12">
        <v>17700000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29"/>
      <c r="Q55" s="29"/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</row>
    <row r="56" spans="1:28" s="30" customFormat="1" x14ac:dyDescent="0.25">
      <c r="A56" s="2" t="s">
        <v>404</v>
      </c>
      <c r="B56" s="2" t="s">
        <v>136</v>
      </c>
      <c r="C56" s="2" t="s">
        <v>405</v>
      </c>
      <c r="D56" s="2" t="s">
        <v>406</v>
      </c>
      <c r="E56" s="11">
        <v>0</v>
      </c>
      <c r="F56" s="12">
        <v>0</v>
      </c>
      <c r="G56" s="28">
        <v>0</v>
      </c>
      <c r="H56" s="12">
        <v>40000000</v>
      </c>
      <c r="I56" s="12">
        <v>0</v>
      </c>
      <c r="J56" s="12">
        <v>185000000</v>
      </c>
      <c r="K56" s="12">
        <v>740000000</v>
      </c>
      <c r="L56" s="12">
        <v>0</v>
      </c>
      <c r="M56" s="12">
        <v>0</v>
      </c>
      <c r="N56" s="12">
        <v>260000000</v>
      </c>
      <c r="O56" s="12">
        <v>0</v>
      </c>
      <c r="P56" s="29"/>
      <c r="Q56" s="29"/>
      <c r="R56" s="40">
        <v>0</v>
      </c>
      <c r="S56" s="40">
        <v>0</v>
      </c>
      <c r="T56" s="40">
        <v>0</v>
      </c>
      <c r="U56" s="40">
        <v>20000000</v>
      </c>
      <c r="V56" s="40">
        <v>0</v>
      </c>
      <c r="W56" s="40">
        <v>92500000</v>
      </c>
      <c r="X56" s="40">
        <v>74000000</v>
      </c>
      <c r="Y56" s="40">
        <v>0</v>
      </c>
      <c r="Z56" s="40">
        <v>0</v>
      </c>
      <c r="AA56" s="40">
        <v>37100000</v>
      </c>
      <c r="AB56" s="40">
        <v>0</v>
      </c>
    </row>
    <row r="57" spans="1:28" s="30" customFormat="1" x14ac:dyDescent="0.25">
      <c r="A57" s="2" t="s">
        <v>267</v>
      </c>
      <c r="B57" s="2" t="s">
        <v>58</v>
      </c>
      <c r="C57" s="2" t="s">
        <v>268</v>
      </c>
      <c r="D57" s="2" t="s">
        <v>461</v>
      </c>
      <c r="E57" s="11">
        <v>0</v>
      </c>
      <c r="F57" s="12">
        <v>3700000000000</v>
      </c>
      <c r="G57" s="28">
        <v>2220000000</v>
      </c>
      <c r="H57" s="12">
        <v>0</v>
      </c>
      <c r="I57" s="12">
        <v>103600000000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29"/>
      <c r="Q57" s="29"/>
      <c r="R57" s="40">
        <v>0</v>
      </c>
      <c r="S57" s="40">
        <v>0</v>
      </c>
      <c r="T57" s="40">
        <v>148000000</v>
      </c>
      <c r="U57" s="40">
        <v>0</v>
      </c>
      <c r="V57" s="40">
        <v>259000000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</row>
    <row r="58" spans="1:28" s="30" customFormat="1" x14ac:dyDescent="0.25">
      <c r="A58" s="2" t="s">
        <v>315</v>
      </c>
      <c r="B58" s="2" t="s">
        <v>316</v>
      </c>
      <c r="C58" s="2" t="s">
        <v>317</v>
      </c>
      <c r="D58" s="2" t="s">
        <v>336</v>
      </c>
      <c r="E58" s="11">
        <v>1000000000000</v>
      </c>
      <c r="F58" s="12">
        <v>12650000000000</v>
      </c>
      <c r="G58" s="28">
        <v>2000000000</v>
      </c>
      <c r="H58" s="12">
        <v>0</v>
      </c>
      <c r="I58" s="12">
        <v>54000000000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29"/>
      <c r="Q58" s="29"/>
      <c r="R58" s="40">
        <v>0</v>
      </c>
      <c r="S58" s="40">
        <v>0</v>
      </c>
      <c r="T58" s="40">
        <v>0</v>
      </c>
      <c r="U58" s="40">
        <v>0</v>
      </c>
      <c r="V58" s="40">
        <v>555000000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</row>
    <row r="59" spans="1:28" s="30" customFormat="1" x14ac:dyDescent="0.25">
      <c r="A59" s="2" t="s">
        <v>374</v>
      </c>
      <c r="B59" s="2" t="s">
        <v>30</v>
      </c>
      <c r="C59" s="2" t="s">
        <v>375</v>
      </c>
      <c r="D59" s="2" t="s">
        <v>152</v>
      </c>
      <c r="E59" s="11">
        <v>0</v>
      </c>
      <c r="F59" s="12">
        <v>1820000000000</v>
      </c>
      <c r="G59" s="28">
        <v>16120000000</v>
      </c>
      <c r="H59" s="12">
        <v>0</v>
      </c>
      <c r="I59" s="12">
        <v>192738000000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9"/>
      <c r="Q59" s="29"/>
      <c r="R59" s="40">
        <v>0</v>
      </c>
      <c r="S59" s="40">
        <v>103200000000</v>
      </c>
      <c r="T59" s="40">
        <v>555000000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</row>
    <row r="60" spans="1:28" s="30" customFormat="1" x14ac:dyDescent="0.25">
      <c r="A60" s="2" t="s">
        <v>245</v>
      </c>
      <c r="B60" s="2" t="s">
        <v>255</v>
      </c>
      <c r="C60" s="2" t="s">
        <v>256</v>
      </c>
      <c r="D60" s="2" t="s">
        <v>257</v>
      </c>
      <c r="E60" s="11">
        <v>2400000000</v>
      </c>
      <c r="F60" s="12">
        <v>0</v>
      </c>
      <c r="G60" s="28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29"/>
      <c r="Q60" s="29"/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</row>
    <row r="61" spans="1:28" s="30" customFormat="1" x14ac:dyDescent="0.25">
      <c r="A61" s="2" t="s">
        <v>247</v>
      </c>
      <c r="B61" s="2" t="s">
        <v>42</v>
      </c>
      <c r="C61" s="2" t="s">
        <v>258</v>
      </c>
      <c r="D61" s="2" t="s">
        <v>259</v>
      </c>
      <c r="E61" s="11">
        <v>0</v>
      </c>
      <c r="F61" s="28">
        <v>677000000000</v>
      </c>
      <c r="G61" s="28">
        <v>1540000000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/>
      <c r="Q61" s="29"/>
      <c r="R61" s="40">
        <v>0</v>
      </c>
      <c r="S61" s="40">
        <v>30100000000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</row>
    <row r="62" spans="1:28" s="30" customFormat="1" x14ac:dyDescent="0.25">
      <c r="A62" s="2" t="s">
        <v>440</v>
      </c>
      <c r="B62" s="2" t="s">
        <v>41</v>
      </c>
      <c r="C62" s="2" t="s">
        <v>441</v>
      </c>
      <c r="D62" s="2" t="s">
        <v>442</v>
      </c>
      <c r="E62" s="32">
        <v>0</v>
      </c>
      <c r="F62" s="12">
        <v>12200000000000</v>
      </c>
      <c r="G62" s="28">
        <v>32100000000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29"/>
      <c r="Q62" s="29"/>
      <c r="R62" s="40">
        <v>0</v>
      </c>
      <c r="S62" s="40">
        <v>86000000000</v>
      </c>
      <c r="T62" s="40">
        <v>348857000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</row>
    <row r="63" spans="1:28" s="30" customFormat="1" x14ac:dyDescent="0.25">
      <c r="A63" s="2" t="s">
        <v>248</v>
      </c>
      <c r="B63" s="2" t="s">
        <v>260</v>
      </c>
      <c r="C63" s="2" t="s">
        <v>261</v>
      </c>
      <c r="D63" s="2" t="s">
        <v>262</v>
      </c>
      <c r="E63" s="11">
        <v>0</v>
      </c>
      <c r="F63" s="12">
        <v>1000000000000</v>
      </c>
      <c r="G63" s="28">
        <v>5000000000</v>
      </c>
      <c r="H63" s="12">
        <v>0</v>
      </c>
      <c r="I63" s="12">
        <v>500000000000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29"/>
      <c r="Q63" s="29"/>
      <c r="R63" s="40">
        <v>0</v>
      </c>
      <c r="S63" s="40">
        <v>20000000000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</row>
    <row r="64" spans="1:28" s="30" customFormat="1" x14ac:dyDescent="0.25">
      <c r="A64" s="2" t="s">
        <v>318</v>
      </c>
      <c r="B64" s="2" t="s">
        <v>55</v>
      </c>
      <c r="C64" s="2" t="s">
        <v>319</v>
      </c>
      <c r="D64" s="2" t="s">
        <v>337</v>
      </c>
      <c r="E64" s="11">
        <v>0</v>
      </c>
      <c r="F64" s="12">
        <v>0</v>
      </c>
      <c r="G64" s="28">
        <v>0</v>
      </c>
      <c r="H64" s="12">
        <v>200</v>
      </c>
      <c r="I64" s="12">
        <v>0</v>
      </c>
      <c r="J64" s="12">
        <v>0</v>
      </c>
      <c r="K64" s="12">
        <v>0</v>
      </c>
      <c r="L64" s="12">
        <v>37000000</v>
      </c>
      <c r="M64" s="12">
        <v>0</v>
      </c>
      <c r="N64" s="12">
        <v>0</v>
      </c>
      <c r="O64" s="12">
        <v>145</v>
      </c>
      <c r="P64" s="29"/>
      <c r="Q64" s="29"/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</row>
    <row r="65" spans="1:28" s="30" customFormat="1" x14ac:dyDescent="0.25">
      <c r="A65" s="2" t="s">
        <v>249</v>
      </c>
      <c r="B65" s="2" t="s">
        <v>46</v>
      </c>
      <c r="C65" s="2" t="s">
        <v>263</v>
      </c>
      <c r="D65" s="2" t="s">
        <v>275</v>
      </c>
      <c r="E65" s="11">
        <v>1000000000000</v>
      </c>
      <c r="F65" s="28">
        <v>1900000000000</v>
      </c>
      <c r="G65" s="28">
        <v>50000000000</v>
      </c>
      <c r="H65" s="28">
        <v>0</v>
      </c>
      <c r="I65" s="28">
        <v>375000000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9"/>
      <c r="Q65" s="29"/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</row>
    <row r="66" spans="1:28" s="30" customFormat="1" x14ac:dyDescent="0.25">
      <c r="A66" s="2" t="s">
        <v>320</v>
      </c>
      <c r="B66" s="2" t="s">
        <v>47</v>
      </c>
      <c r="C66" s="2" t="s">
        <v>321</v>
      </c>
      <c r="D66" s="2" t="s">
        <v>338</v>
      </c>
      <c r="E66" s="11">
        <v>0</v>
      </c>
      <c r="F66" s="12">
        <v>0</v>
      </c>
      <c r="G66" s="28">
        <v>0</v>
      </c>
      <c r="H66" s="12">
        <v>111000000</v>
      </c>
      <c r="I66" s="12">
        <v>0</v>
      </c>
      <c r="J66" s="12">
        <v>185000000</v>
      </c>
      <c r="K66" s="12">
        <v>185000000</v>
      </c>
      <c r="L66" s="12">
        <v>37000000</v>
      </c>
      <c r="M66" s="12">
        <v>111000000</v>
      </c>
      <c r="N66" s="12">
        <v>74000000</v>
      </c>
      <c r="O66" s="12">
        <v>74000000</v>
      </c>
      <c r="P66" s="29"/>
      <c r="Q66" s="29"/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18500000</v>
      </c>
      <c r="X66" s="40">
        <v>18500000</v>
      </c>
      <c r="Y66" s="40">
        <v>18500000</v>
      </c>
      <c r="Z66" s="40">
        <v>37000000</v>
      </c>
      <c r="AA66" s="40">
        <v>37000000</v>
      </c>
      <c r="AB66" s="40">
        <v>0</v>
      </c>
    </row>
    <row r="67" spans="1:28" s="30" customFormat="1" x14ac:dyDescent="0.25">
      <c r="A67" s="2" t="s">
        <v>285</v>
      </c>
      <c r="B67" s="2" t="s">
        <v>286</v>
      </c>
      <c r="C67" s="2" t="s">
        <v>287</v>
      </c>
      <c r="D67" s="2" t="s">
        <v>288</v>
      </c>
      <c r="E67" s="11">
        <v>0</v>
      </c>
      <c r="F67" s="12">
        <v>0</v>
      </c>
      <c r="G67" s="28">
        <v>0</v>
      </c>
      <c r="H67" s="12">
        <v>0</v>
      </c>
      <c r="I67" s="12">
        <v>0</v>
      </c>
      <c r="J67" s="12">
        <v>37000000000</v>
      </c>
      <c r="K67" s="12">
        <v>74000000000</v>
      </c>
      <c r="L67" s="12">
        <v>0</v>
      </c>
      <c r="M67" s="12">
        <v>0</v>
      </c>
      <c r="N67" s="12">
        <v>0</v>
      </c>
      <c r="O67" s="12">
        <v>0</v>
      </c>
      <c r="P67" s="29"/>
      <c r="Q67" s="29"/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</row>
    <row r="68" spans="1:28" s="30" customFormat="1" x14ac:dyDescent="0.25">
      <c r="A68" s="2" t="s">
        <v>407</v>
      </c>
      <c r="B68" s="37" t="s">
        <v>155</v>
      </c>
      <c r="C68" s="2" t="s">
        <v>408</v>
      </c>
      <c r="D68" s="2" t="s">
        <v>159</v>
      </c>
      <c r="E68" s="32">
        <v>0</v>
      </c>
      <c r="F68" s="28">
        <v>0</v>
      </c>
      <c r="G68" s="28">
        <v>0</v>
      </c>
      <c r="H68" s="28">
        <v>0</v>
      </c>
      <c r="I68" s="28">
        <v>0</v>
      </c>
      <c r="J68" s="28">
        <v>46000000</v>
      </c>
      <c r="K68" s="28">
        <v>46000000</v>
      </c>
      <c r="L68" s="28">
        <v>0</v>
      </c>
      <c r="M68" s="28">
        <v>0</v>
      </c>
      <c r="N68" s="28">
        <v>0</v>
      </c>
      <c r="O68" s="28">
        <v>0</v>
      </c>
      <c r="P68" s="29"/>
      <c r="Q68" s="29"/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</row>
    <row r="69" spans="1:28" s="30" customFormat="1" x14ac:dyDescent="0.25">
      <c r="A69" s="2" t="s">
        <v>322</v>
      </c>
      <c r="B69" s="2" t="s">
        <v>323</v>
      </c>
      <c r="C69" s="2" t="s">
        <v>324</v>
      </c>
      <c r="D69" s="2" t="s">
        <v>339</v>
      </c>
      <c r="E69" s="12">
        <v>0</v>
      </c>
      <c r="F69" s="12">
        <v>0</v>
      </c>
      <c r="G69" s="28">
        <v>0</v>
      </c>
      <c r="H69" s="12">
        <v>0</v>
      </c>
      <c r="I69" s="12">
        <v>0</v>
      </c>
      <c r="J69" s="12">
        <v>0</v>
      </c>
      <c r="K69" s="12">
        <v>3500000</v>
      </c>
      <c r="L69" s="12">
        <v>18500000</v>
      </c>
      <c r="M69" s="12">
        <v>0</v>
      </c>
      <c r="N69" s="12">
        <v>0</v>
      </c>
      <c r="O69" s="12">
        <v>0</v>
      </c>
      <c r="P69" s="29"/>
      <c r="Q69" s="29"/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</row>
    <row r="70" spans="1:28" s="30" customFormat="1" x14ac:dyDescent="0.25">
      <c r="A70" s="2"/>
      <c r="B70" s="2"/>
      <c r="C70" s="2"/>
      <c r="D70" s="2"/>
      <c r="E70" s="12" t="s">
        <v>458</v>
      </c>
      <c r="F70" s="12"/>
      <c r="G70" s="28"/>
      <c r="H70" s="12"/>
      <c r="I70" s="12"/>
      <c r="J70" s="12"/>
      <c r="K70" s="12"/>
      <c r="L70" s="12"/>
      <c r="M70" s="12"/>
      <c r="N70" s="12"/>
      <c r="O70" s="12"/>
      <c r="P70" s="29"/>
      <c r="Q70" s="29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s="30" customFormat="1" x14ac:dyDescent="0.25">
      <c r="A71" s="2"/>
      <c r="B71" s="2"/>
      <c r="C71" s="2"/>
      <c r="D71" s="2"/>
      <c r="E71" s="11"/>
      <c r="F71" s="12"/>
      <c r="G71" s="28"/>
      <c r="H71" s="12"/>
      <c r="I71" s="12"/>
      <c r="J71" s="12"/>
      <c r="K71" s="12"/>
      <c r="L71" s="12"/>
      <c r="M71" s="12"/>
      <c r="N71" s="12"/>
      <c r="O71" s="12"/>
      <c r="P71" s="29"/>
      <c r="Q71" s="29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s="30" customFormat="1" x14ac:dyDescent="0.25">
      <c r="A72" s="2"/>
      <c r="B72" s="2"/>
      <c r="C72" s="2"/>
      <c r="D72" s="2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29"/>
      <c r="Q72" s="29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s="30" customFormat="1" x14ac:dyDescent="0.25">
      <c r="A73" s="2"/>
      <c r="B73" s="2"/>
      <c r="C73" s="2"/>
      <c r="D73" s="2"/>
      <c r="E73" s="11"/>
      <c r="F73" s="12"/>
      <c r="G73" s="28"/>
      <c r="H73" s="12"/>
      <c r="I73" s="12"/>
      <c r="J73" s="12"/>
      <c r="K73" s="12"/>
      <c r="L73" s="12"/>
      <c r="M73" s="12"/>
      <c r="N73" s="12"/>
      <c r="O73" s="12"/>
      <c r="P73" s="29"/>
      <c r="Q73" s="29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s="30" customFormat="1" x14ac:dyDescent="0.25">
      <c r="A74" s="2"/>
      <c r="B74" s="2"/>
      <c r="C74" s="2"/>
      <c r="D74" s="2"/>
      <c r="E74" s="31"/>
      <c r="F74" s="12"/>
      <c r="G74" s="28"/>
      <c r="H74" s="12"/>
      <c r="I74" s="12"/>
      <c r="J74" s="12"/>
      <c r="K74" s="12"/>
      <c r="L74" s="12"/>
      <c r="M74" s="12"/>
      <c r="N74" s="12"/>
      <c r="O74" s="12"/>
      <c r="P74" s="29"/>
      <c r="Q74" s="29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s="30" customFormat="1" x14ac:dyDescent="0.25">
      <c r="A75" s="2"/>
      <c r="B75" s="2"/>
      <c r="C75" s="2"/>
      <c r="D75" s="2"/>
      <c r="E75" s="12"/>
      <c r="F75" s="12"/>
      <c r="G75" s="28"/>
      <c r="H75" s="12"/>
      <c r="I75" s="12"/>
      <c r="J75" s="12"/>
      <c r="K75" s="12"/>
      <c r="L75" s="12"/>
      <c r="M75" s="12"/>
      <c r="N75" s="12"/>
      <c r="O75" s="12"/>
      <c r="P75" s="29"/>
      <c r="Q75" s="29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s="30" customFormat="1" x14ac:dyDescent="0.25">
      <c r="A76" s="2"/>
      <c r="B76" s="2"/>
      <c r="C76" s="2"/>
      <c r="D76" s="2"/>
      <c r="E76" s="31"/>
      <c r="F76" s="12"/>
      <c r="G76" s="28"/>
      <c r="H76" s="12"/>
      <c r="I76" s="12"/>
      <c r="J76" s="12"/>
      <c r="K76" s="12"/>
      <c r="L76" s="12"/>
      <c r="M76" s="12"/>
      <c r="N76" s="12"/>
      <c r="O76" s="12"/>
      <c r="P76" s="29"/>
      <c r="Q76" s="29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s="30" customFormat="1" x14ac:dyDescent="0.25">
      <c r="A77" s="2"/>
      <c r="B77" s="2"/>
      <c r="C77" s="2"/>
      <c r="D77" s="2"/>
      <c r="E77" s="12"/>
      <c r="F77" s="12"/>
      <c r="G77" s="28"/>
      <c r="H77" s="12"/>
      <c r="I77" s="12"/>
      <c r="J77" s="12"/>
      <c r="K77" s="12"/>
      <c r="L77" s="12"/>
      <c r="M77" s="12"/>
      <c r="N77" s="12"/>
      <c r="O77" s="12"/>
      <c r="P77" s="29"/>
      <c r="Q77" s="29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s="30" customFormat="1" x14ac:dyDescent="0.25">
      <c r="A78" s="2"/>
      <c r="B78" s="2"/>
      <c r="C78" s="2"/>
      <c r="D78" s="2"/>
      <c r="E78" s="31"/>
      <c r="F78" s="12"/>
      <c r="G78" s="28"/>
      <c r="H78" s="12"/>
      <c r="I78" s="12"/>
      <c r="J78" s="12"/>
      <c r="K78" s="12"/>
      <c r="L78" s="12"/>
      <c r="M78" s="12"/>
      <c r="N78" s="12"/>
      <c r="O78" s="12"/>
      <c r="P78" s="29"/>
      <c r="Q78" s="29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s="30" customFormat="1" x14ac:dyDescent="0.25">
      <c r="A79" s="2"/>
      <c r="B79" s="2"/>
      <c r="C79" s="2"/>
      <c r="D79" s="2"/>
      <c r="E79" s="31"/>
      <c r="F79" s="12"/>
      <c r="G79" s="28"/>
      <c r="H79" s="12"/>
      <c r="I79" s="12"/>
      <c r="J79" s="12"/>
      <c r="K79" s="12"/>
      <c r="L79" s="12"/>
      <c r="M79" s="12"/>
      <c r="N79" s="12"/>
      <c r="O79" s="12"/>
      <c r="P79" s="29"/>
      <c r="Q79" s="29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s="30" customFormat="1" x14ac:dyDescent="0.25">
      <c r="A80" s="27"/>
      <c r="B80" s="27"/>
      <c r="C80" s="27"/>
      <c r="D80" s="27"/>
      <c r="E80" s="28"/>
      <c r="F80" s="12"/>
      <c r="G80" s="28"/>
      <c r="H80" s="12"/>
      <c r="I80" s="12"/>
      <c r="J80" s="12"/>
      <c r="K80" s="12"/>
      <c r="L80" s="12"/>
      <c r="M80" s="12"/>
      <c r="N80" s="12"/>
      <c r="O80" s="12"/>
      <c r="P80" s="29"/>
      <c r="Q80" s="29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s="30" customFormat="1" x14ac:dyDescent="0.25">
      <c r="A81" s="27"/>
      <c r="B81" s="27"/>
      <c r="C81" s="27"/>
      <c r="D81" s="27"/>
      <c r="E81" s="31"/>
      <c r="F81" s="12"/>
      <c r="G81" s="28"/>
      <c r="H81" s="12"/>
      <c r="I81" s="12"/>
      <c r="J81" s="12"/>
      <c r="K81" s="12"/>
      <c r="L81" s="12"/>
      <c r="M81" s="12"/>
      <c r="N81" s="12"/>
      <c r="O81" s="12"/>
      <c r="P81" s="29"/>
      <c r="Q81" s="29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</sheetData>
  <sortState xmlns:xlrd2="http://schemas.microsoft.com/office/spreadsheetml/2017/richdata2" ref="A2:AB85">
    <sortCondition ref="A2:A85"/>
  </sortState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opLeftCell="A11" workbookViewId="0">
      <selection activeCell="C16" sqref="C16"/>
    </sheetView>
  </sheetViews>
  <sheetFormatPr defaultColWidth="11" defaultRowHeight="15.75" x14ac:dyDescent="0.25"/>
  <cols>
    <col min="2" max="2" width="15.625" bestFit="1" customWidth="1"/>
  </cols>
  <sheetData>
    <row r="1" spans="1:2" x14ac:dyDescent="0.25">
      <c r="A1" t="s">
        <v>4</v>
      </c>
      <c r="B1" t="s">
        <v>101</v>
      </c>
    </row>
    <row r="2" spans="1:2" x14ac:dyDescent="0.25">
      <c r="A2" t="s">
        <v>5</v>
      </c>
      <c r="B2">
        <v>3</v>
      </c>
    </row>
    <row r="3" spans="1:2" x14ac:dyDescent="0.25">
      <c r="A3" t="s">
        <v>67</v>
      </c>
      <c r="B3">
        <v>14</v>
      </c>
    </row>
    <row r="4" spans="1:2" x14ac:dyDescent="0.25">
      <c r="A4" t="s">
        <v>82</v>
      </c>
      <c r="B4">
        <v>18</v>
      </c>
    </row>
    <row r="5" spans="1:2" x14ac:dyDescent="0.25">
      <c r="A5" t="s">
        <v>87</v>
      </c>
      <c r="B5">
        <v>22</v>
      </c>
    </row>
    <row r="6" spans="1:2" x14ac:dyDescent="0.25">
      <c r="A6" t="s">
        <v>68</v>
      </c>
      <c r="B6">
        <v>32</v>
      </c>
    </row>
    <row r="7" spans="1:2" x14ac:dyDescent="0.25">
      <c r="A7" t="s">
        <v>69</v>
      </c>
      <c r="B7">
        <v>33</v>
      </c>
    </row>
    <row r="8" spans="1:2" x14ac:dyDescent="0.25">
      <c r="A8" t="s">
        <v>70</v>
      </c>
      <c r="B8">
        <v>35</v>
      </c>
    </row>
    <row r="9" spans="1:2" x14ac:dyDescent="0.25">
      <c r="A9" t="s">
        <v>71</v>
      </c>
      <c r="B9">
        <v>45</v>
      </c>
    </row>
    <row r="10" spans="1:2" x14ac:dyDescent="0.25">
      <c r="A10" t="s">
        <v>73</v>
      </c>
      <c r="B10">
        <v>51</v>
      </c>
    </row>
    <row r="11" spans="1:2" x14ac:dyDescent="0.25">
      <c r="A11" t="s">
        <v>96</v>
      </c>
      <c r="B11">
        <v>54</v>
      </c>
    </row>
    <row r="12" spans="1:2" x14ac:dyDescent="0.25">
      <c r="A12" t="s">
        <v>135</v>
      </c>
      <c r="B12">
        <v>55</v>
      </c>
    </row>
    <row r="13" spans="1:2" x14ac:dyDescent="0.25">
      <c r="A13" t="s">
        <v>72</v>
      </c>
      <c r="B13">
        <v>56</v>
      </c>
    </row>
    <row r="14" spans="1:2" x14ac:dyDescent="0.25">
      <c r="A14" t="s">
        <v>89</v>
      </c>
      <c r="B14">
        <v>57</v>
      </c>
    </row>
    <row r="15" spans="1:2" x14ac:dyDescent="0.25">
      <c r="A15" t="s">
        <v>90</v>
      </c>
      <c r="B15">
        <v>60</v>
      </c>
    </row>
    <row r="16" spans="1:2" x14ac:dyDescent="0.25">
      <c r="A16" t="s">
        <v>462</v>
      </c>
      <c r="B16">
        <v>63</v>
      </c>
    </row>
    <row r="17" spans="1:2" x14ac:dyDescent="0.25">
      <c r="A17" t="s">
        <v>97</v>
      </c>
      <c r="B17">
        <v>65</v>
      </c>
    </row>
    <row r="18" spans="1:2" x14ac:dyDescent="0.25">
      <c r="A18" t="s">
        <v>77</v>
      </c>
      <c r="B18">
        <v>67</v>
      </c>
    </row>
    <row r="19" spans="1:2" x14ac:dyDescent="0.25">
      <c r="A19" t="s">
        <v>98</v>
      </c>
      <c r="B19">
        <v>68</v>
      </c>
    </row>
    <row r="20" spans="1:2" x14ac:dyDescent="0.25">
      <c r="A20" t="s">
        <v>140</v>
      </c>
      <c r="B20">
        <v>86</v>
      </c>
    </row>
    <row r="21" spans="1:2" x14ac:dyDescent="0.25">
      <c r="A21" t="s">
        <v>86</v>
      </c>
      <c r="B21">
        <v>88</v>
      </c>
    </row>
    <row r="22" spans="1:2" x14ac:dyDescent="0.25">
      <c r="A22" t="s">
        <v>83</v>
      </c>
      <c r="B22">
        <v>89</v>
      </c>
    </row>
    <row r="23" spans="1:2" x14ac:dyDescent="0.25">
      <c r="A23" t="s">
        <v>84</v>
      </c>
      <c r="B23">
        <v>90</v>
      </c>
    </row>
    <row r="24" spans="1:2" x14ac:dyDescent="0.25">
      <c r="A24" t="s">
        <v>85</v>
      </c>
      <c r="B24">
        <v>90</v>
      </c>
    </row>
    <row r="25" spans="1:2" x14ac:dyDescent="0.25">
      <c r="A25" t="s">
        <v>8</v>
      </c>
      <c r="B25">
        <v>99</v>
      </c>
    </row>
    <row r="26" spans="1:2" x14ac:dyDescent="0.25">
      <c r="A26" t="s">
        <v>88</v>
      </c>
      <c r="B26">
        <v>109</v>
      </c>
    </row>
    <row r="27" spans="1:2" x14ac:dyDescent="0.25">
      <c r="A27" t="s">
        <v>79</v>
      </c>
      <c r="B27">
        <v>111</v>
      </c>
    </row>
    <row r="28" spans="1:2" x14ac:dyDescent="0.25">
      <c r="A28" t="s">
        <v>81</v>
      </c>
      <c r="B28">
        <v>113</v>
      </c>
    </row>
    <row r="29" spans="1:2" x14ac:dyDescent="0.25">
      <c r="A29" t="s">
        <v>95</v>
      </c>
      <c r="B29">
        <v>113</v>
      </c>
    </row>
    <row r="30" spans="1:2" x14ac:dyDescent="0.25">
      <c r="A30" t="s">
        <v>66</v>
      </c>
      <c r="B30">
        <v>123</v>
      </c>
    </row>
    <row r="31" spans="1:2" x14ac:dyDescent="0.25">
      <c r="A31" t="s">
        <v>6</v>
      </c>
      <c r="B31">
        <v>125</v>
      </c>
    </row>
    <row r="32" spans="1:2" x14ac:dyDescent="0.25">
      <c r="A32" t="s">
        <v>7</v>
      </c>
      <c r="B32">
        <v>131</v>
      </c>
    </row>
    <row r="33" spans="1:2" x14ac:dyDescent="0.25">
      <c r="A33" t="s">
        <v>94</v>
      </c>
      <c r="B33">
        <v>133</v>
      </c>
    </row>
    <row r="34" spans="1:2" x14ac:dyDescent="0.25">
      <c r="A34" t="s">
        <v>92</v>
      </c>
      <c r="B34">
        <v>137</v>
      </c>
    </row>
    <row r="35" spans="1:2" x14ac:dyDescent="0.25">
      <c r="A35" t="s">
        <v>80</v>
      </c>
      <c r="B35">
        <v>153</v>
      </c>
    </row>
    <row r="36" spans="1:2" x14ac:dyDescent="0.25">
      <c r="A36" t="s">
        <v>445</v>
      </c>
      <c r="B36">
        <v>161</v>
      </c>
    </row>
    <row r="37" spans="1:2" x14ac:dyDescent="0.25">
      <c r="A37" t="s">
        <v>76</v>
      </c>
      <c r="B37">
        <v>166</v>
      </c>
    </row>
    <row r="38" spans="1:2" x14ac:dyDescent="0.25">
      <c r="A38" t="s">
        <v>99</v>
      </c>
      <c r="B38">
        <v>177</v>
      </c>
    </row>
    <row r="39" spans="1:2" x14ac:dyDescent="0.25">
      <c r="A39" t="s">
        <v>74</v>
      </c>
      <c r="B39">
        <v>186</v>
      </c>
    </row>
    <row r="40" spans="1:2" x14ac:dyDescent="0.25">
      <c r="A40" t="s">
        <v>75</v>
      </c>
      <c r="B40">
        <v>188</v>
      </c>
    </row>
    <row r="41" spans="1:2" x14ac:dyDescent="0.25">
      <c r="A41" t="s">
        <v>78</v>
      </c>
      <c r="B41">
        <v>201</v>
      </c>
    </row>
    <row r="42" spans="1:2" x14ac:dyDescent="0.25">
      <c r="A42" t="s">
        <v>91</v>
      </c>
      <c r="B42">
        <v>203</v>
      </c>
    </row>
    <row r="43" spans="1:2" x14ac:dyDescent="0.25">
      <c r="A43" t="s">
        <v>164</v>
      </c>
      <c r="B43">
        <v>211</v>
      </c>
    </row>
    <row r="44" spans="1:2" x14ac:dyDescent="0.25">
      <c r="A44" t="s">
        <v>165</v>
      </c>
      <c r="B44">
        <v>223</v>
      </c>
    </row>
    <row r="45" spans="1:2" x14ac:dyDescent="0.25">
      <c r="A45" t="s">
        <v>93</v>
      </c>
      <c r="B45">
        <v>232</v>
      </c>
    </row>
    <row r="46" spans="1:2" x14ac:dyDescent="0.25">
      <c r="A46" t="s">
        <v>100</v>
      </c>
      <c r="B46">
        <v>241</v>
      </c>
    </row>
    <row r="47" spans="1:2" x14ac:dyDescent="0.25">
      <c r="A47" t="s">
        <v>143</v>
      </c>
      <c r="B47" t="s">
        <v>142</v>
      </c>
    </row>
  </sheetData>
  <sortState xmlns:xlrd2="http://schemas.microsoft.com/office/spreadsheetml/2017/richdata2" ref="A2:B62">
    <sortCondition ref="B2:B62"/>
    <sortCondition ref="A2:A62"/>
  </sortState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7"/>
  <sheetViews>
    <sheetView view="pageLayout" workbookViewId="0">
      <selection activeCell="P46" sqref="P46"/>
    </sheetView>
  </sheetViews>
  <sheetFormatPr defaultColWidth="11" defaultRowHeight="15.75" x14ac:dyDescent="0.25"/>
  <cols>
    <col min="1" max="1" width="10.625" customWidth="1"/>
    <col min="2" max="2" width="5.875" customWidth="1"/>
    <col min="3" max="3" width="6.125" customWidth="1"/>
    <col min="4" max="5" width="5.625" customWidth="1"/>
    <col min="6" max="7" width="6.125" customWidth="1"/>
    <col min="8" max="8" width="6" customWidth="1"/>
    <col min="9" max="9" width="6.125" customWidth="1"/>
    <col min="10" max="11" width="6.375" customWidth="1"/>
    <col min="12" max="12" width="5.5" customWidth="1"/>
    <col min="13" max="14" width="5.125" customWidth="1"/>
    <col min="15" max="15" width="9.375" customWidth="1"/>
    <col min="22" max="22" width="8.5" customWidth="1"/>
  </cols>
  <sheetData>
    <row r="1" spans="1:22" ht="16.5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8"/>
      <c r="P1" s="48"/>
      <c r="Q1" s="48"/>
      <c r="R1" s="48"/>
      <c r="S1" s="48"/>
      <c r="T1" s="48"/>
      <c r="U1" s="48"/>
      <c r="V1" s="48"/>
    </row>
    <row r="2" spans="1:22" ht="16.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3" t="s">
        <v>448</v>
      </c>
      <c r="L2" s="183"/>
      <c r="M2" s="183"/>
      <c r="N2" s="183"/>
      <c r="O2" s="48"/>
      <c r="P2" s="48"/>
      <c r="Q2" s="48"/>
      <c r="R2" s="48"/>
      <c r="S2" s="48"/>
      <c r="T2" s="48"/>
      <c r="U2" s="48"/>
      <c r="V2" s="48"/>
    </row>
    <row r="3" spans="1:22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8"/>
      <c r="P3" s="48"/>
      <c r="Q3" s="48"/>
      <c r="R3" s="48"/>
      <c r="S3" s="48"/>
      <c r="T3" s="48"/>
      <c r="U3" s="48"/>
      <c r="V3" s="48"/>
    </row>
    <row r="4" spans="1:22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8"/>
      <c r="P4" s="48"/>
      <c r="Q4" s="48"/>
      <c r="R4" s="48"/>
      <c r="S4" s="48"/>
      <c r="T4" s="48"/>
      <c r="U4" s="48"/>
      <c r="V4" s="48"/>
    </row>
    <row r="5" spans="1:22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41"/>
      <c r="B7" s="41"/>
      <c r="C7" s="41"/>
      <c r="D7" s="172" t="s">
        <v>15</v>
      </c>
      <c r="E7" s="172"/>
      <c r="F7" s="172"/>
      <c r="G7" s="172"/>
      <c r="H7" s="172"/>
      <c r="I7" s="41"/>
      <c r="J7" s="41"/>
      <c r="K7" s="41"/>
      <c r="L7" s="41"/>
      <c r="M7" s="41"/>
      <c r="N7" s="41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8"/>
      <c r="P8" s="48"/>
      <c r="Q8" s="48"/>
      <c r="R8" s="48"/>
      <c r="S8" s="185"/>
      <c r="T8" s="185"/>
      <c r="U8" s="185"/>
      <c r="V8" s="185"/>
    </row>
    <row r="9" spans="1:22" ht="16.5" thickBo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8"/>
      <c r="P9" s="48"/>
      <c r="Q9" s="48"/>
      <c r="R9" s="48"/>
      <c r="S9" s="185"/>
      <c r="T9" s="185"/>
      <c r="U9" s="185"/>
      <c r="V9" s="185"/>
    </row>
    <row r="10" spans="1:22" ht="16.5" thickBot="1" x14ac:dyDescent="0.3">
      <c r="A10" s="41"/>
      <c r="B10" s="41"/>
      <c r="C10" s="41"/>
      <c r="D10" s="41"/>
      <c r="E10" s="41"/>
      <c r="F10" s="41"/>
      <c r="G10" s="41"/>
      <c r="H10" s="41"/>
      <c r="I10" s="42" t="s">
        <v>14</v>
      </c>
      <c r="J10" s="181" t="str">
        <f>Pedido!R18</f>
        <v>nnn/aa</v>
      </c>
      <c r="K10" s="182"/>
      <c r="L10" s="182"/>
      <c r="M10" s="182"/>
      <c r="N10" s="182"/>
      <c r="O10" s="48"/>
      <c r="P10" s="48"/>
      <c r="Q10" s="48"/>
      <c r="R10" s="48"/>
      <c r="S10" s="148"/>
      <c r="T10" s="148"/>
      <c r="U10" s="148"/>
      <c r="V10" s="148"/>
    </row>
    <row r="11" spans="1:22" ht="16.5" thickBot="1" x14ac:dyDescent="0.3">
      <c r="A11" s="41"/>
      <c r="B11" s="41"/>
      <c r="C11" s="41"/>
      <c r="D11" s="41"/>
      <c r="E11" s="41"/>
      <c r="F11" s="41"/>
      <c r="G11" s="41"/>
      <c r="H11" s="41"/>
      <c r="I11" s="43" t="s">
        <v>119</v>
      </c>
      <c r="J11" s="190">
        <f>Pedido!K9</f>
        <v>0</v>
      </c>
      <c r="K11" s="191"/>
      <c r="L11" s="191"/>
      <c r="M11" s="191"/>
      <c r="N11" s="182"/>
      <c r="O11" s="48"/>
      <c r="P11" s="48"/>
      <c r="Q11" s="48"/>
      <c r="R11" s="48"/>
      <c r="S11" s="48"/>
      <c r="T11" s="48"/>
      <c r="U11" s="48"/>
      <c r="V11" s="48"/>
    </row>
    <row r="12" spans="1:22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8"/>
      <c r="P12" s="48"/>
      <c r="Q12" s="48"/>
      <c r="R12" s="48"/>
      <c r="S12" s="48"/>
      <c r="T12" s="48"/>
      <c r="U12" s="48"/>
      <c r="V12" s="48"/>
    </row>
    <row r="13" spans="1:22" x14ac:dyDescent="0.25">
      <c r="A13" s="44" t="s">
        <v>0</v>
      </c>
      <c r="B13" s="175" t="str">
        <f>Pedido!B7</f>
        <v>XXXXXXX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48"/>
      <c r="P13" s="48"/>
      <c r="Q13" s="48"/>
      <c r="R13" s="48"/>
      <c r="S13" s="48"/>
      <c r="T13" s="48"/>
      <c r="U13" s="48"/>
      <c r="V13" s="48"/>
    </row>
    <row r="14" spans="1:22" x14ac:dyDescent="0.25">
      <c r="A14" s="45" t="s">
        <v>1</v>
      </c>
      <c r="B14" s="177" t="str">
        <f>Pedido!B8</f>
        <v>XXXXXXX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30"/>
      <c r="P14" s="131"/>
      <c r="Q14" s="131"/>
      <c r="R14" s="131"/>
      <c r="S14" s="131"/>
      <c r="T14" s="131"/>
      <c r="U14" s="131"/>
      <c r="V14" s="131"/>
    </row>
    <row r="15" spans="1:22" x14ac:dyDescent="0.25">
      <c r="A15" s="46" t="s">
        <v>2</v>
      </c>
      <c r="B15" s="179" t="str">
        <f>Pedido!B9</f>
        <v>XXXXXXX</v>
      </c>
      <c r="C15" s="179"/>
      <c r="D15" s="179"/>
      <c r="E15" s="180" t="s">
        <v>141</v>
      </c>
      <c r="F15" s="180"/>
      <c r="G15" s="179" t="str">
        <f>Pedido!F9</f>
        <v>XXXXXX</v>
      </c>
      <c r="H15" s="179"/>
      <c r="I15" s="179"/>
      <c r="J15" s="179"/>
      <c r="K15" s="179"/>
      <c r="L15" s="179"/>
      <c r="M15" s="179"/>
      <c r="N15" s="179"/>
      <c r="O15" s="132"/>
      <c r="P15" s="132"/>
      <c r="Q15" s="133"/>
      <c r="R15" s="132"/>
      <c r="S15" s="132"/>
      <c r="T15" s="132"/>
      <c r="U15" s="132"/>
      <c r="V15" s="132"/>
    </row>
    <row r="16" spans="1:22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7"/>
      <c r="P16" s="47"/>
      <c r="Q16" s="47"/>
      <c r="R16" s="47"/>
      <c r="S16" s="47"/>
      <c r="T16" s="132"/>
      <c r="U16" s="47"/>
      <c r="V16" s="47"/>
    </row>
    <row r="17" spans="1:22" x14ac:dyDescent="0.25">
      <c r="A17" s="41" t="s">
        <v>107</v>
      </c>
      <c r="B17" s="189" t="str">
        <f>Pedido!I51</f>
        <v>dd/mm/aaaa</v>
      </c>
      <c r="C17" s="189"/>
      <c r="D17" s="18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8"/>
      <c r="P17" s="48"/>
      <c r="Q17" s="48"/>
      <c r="R17" s="48"/>
      <c r="S17" s="48"/>
      <c r="T17" s="48"/>
      <c r="U17" s="48"/>
      <c r="V17" s="48"/>
    </row>
    <row r="18" spans="1:22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34"/>
      <c r="P18" s="148"/>
      <c r="Q18" s="148"/>
      <c r="R18" s="148"/>
      <c r="S18" s="148"/>
      <c r="T18" s="148"/>
      <c r="U18" s="148"/>
      <c r="V18" s="148"/>
    </row>
    <row r="19" spans="1:22" ht="45" customHeight="1" x14ac:dyDescent="0.25">
      <c r="A19" s="174" t="s">
        <v>428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48"/>
      <c r="P19" s="48"/>
      <c r="Q19" s="48"/>
      <c r="R19" s="48"/>
      <c r="S19" s="48"/>
      <c r="T19" s="48"/>
      <c r="U19" s="48"/>
      <c r="V19" s="48"/>
    </row>
    <row r="20" spans="1:22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8"/>
      <c r="P20" s="48"/>
      <c r="Q20" s="48"/>
      <c r="R20" s="48"/>
      <c r="S20" s="48"/>
      <c r="T20" s="48"/>
      <c r="U20" s="48"/>
      <c r="V20" s="48"/>
    </row>
    <row r="21" spans="1:22" x14ac:dyDescent="0.25">
      <c r="A21" s="173" t="s">
        <v>10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87"/>
      <c r="P21" s="187"/>
      <c r="Q21" s="187"/>
      <c r="R21" s="187"/>
      <c r="S21" s="187"/>
      <c r="T21" s="187"/>
      <c r="U21" s="187"/>
      <c r="V21" s="187"/>
    </row>
    <row r="22" spans="1:22" x14ac:dyDescent="0.25">
      <c r="A22" s="123"/>
      <c r="B22" s="12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87"/>
      <c r="P22" s="187"/>
      <c r="Q22" s="187"/>
      <c r="R22" s="187"/>
      <c r="S22" s="187"/>
      <c r="T22" s="187"/>
      <c r="U22" s="187"/>
      <c r="V22" s="187"/>
    </row>
    <row r="23" spans="1:22" x14ac:dyDescent="0.25">
      <c r="A23" s="125" t="s">
        <v>4</v>
      </c>
      <c r="B23" s="141" t="str">
        <f>IF(OR(Pedido!D14="Isótopo",Pedido!D14="Ref. Pedido"),"-",Pedido!D14)</f>
        <v>-</v>
      </c>
      <c r="C23" s="142" t="str">
        <f>IF(OR(Pedido!E14="Isótopo",Pedido!E14="Ref. Pedido"),"-",Pedido!E14)</f>
        <v>-</v>
      </c>
      <c r="D23" s="142" t="str">
        <f>IF(OR(Pedido!F14="Isótopo",Pedido!F14="Ref. Pedido"),"-",Pedido!F14)</f>
        <v>-</v>
      </c>
      <c r="E23" s="142" t="str">
        <f>IF(OR(Pedido!G14="Isótopo",Pedido!G14="Ref. Pedido"),"-",Pedido!G14)</f>
        <v>-</v>
      </c>
      <c r="F23" s="142" t="str">
        <f>IF(OR(Pedido!H14="Isótopo",Pedido!H14="Ref. Pedido"),"-",Pedido!H14)</f>
        <v>-</v>
      </c>
      <c r="G23" s="142" t="str">
        <f>IF(OR(Pedido!I14="Isótopo",Pedido!I14="Ref. Pedido"),"-",Pedido!I14)</f>
        <v>-</v>
      </c>
      <c r="H23" s="142" t="str">
        <f>IF(OR(Pedido!J14="Isótopo",Pedido!J14="Ref. Pedido"),"-",Pedido!J14)</f>
        <v>-</v>
      </c>
      <c r="I23" s="142" t="str">
        <f>IF(OR(Pedido!K14="Isótopo",Pedido!K14="Ref. Pedido"),"-",Pedido!K14)</f>
        <v>-</v>
      </c>
      <c r="J23" s="142" t="str">
        <f>IF(OR(Pedido!L14="Isótopo",Pedido!L14="Ref. Pedido"),"-",Pedido!L14)</f>
        <v>-</v>
      </c>
      <c r="K23" s="142" t="str">
        <f>IF(OR(Pedido!M14="Isótopo",Pedido!M14="Ref. Pedido"),"-",Pedido!M14)</f>
        <v>-</v>
      </c>
      <c r="L23" s="142" t="str">
        <f>IF(OR(Pedido!N14="Isótopo",Pedido!N14="Ref. Pedido"),"-",Pedido!N14)</f>
        <v>-</v>
      </c>
      <c r="M23" s="142" t="str">
        <f>IF(OR(Pedido!O14="Isótopo",Pedido!O14="Ref. Pedido"),"-",Pedido!O14)</f>
        <v>-</v>
      </c>
      <c r="N23" s="142" t="str">
        <f>IF(OR(Pedido!P14="Isótopo",Pedido!P14="Ref. Pedido"),"-",Pedido!P14)</f>
        <v>-</v>
      </c>
      <c r="O23" s="187"/>
      <c r="P23" s="187"/>
      <c r="Q23" s="187"/>
      <c r="R23" s="187"/>
      <c r="S23" s="187"/>
      <c r="T23" s="187"/>
      <c r="U23" s="187"/>
      <c r="V23" s="187"/>
    </row>
    <row r="24" spans="1:22" x14ac:dyDescent="0.25">
      <c r="A24" s="125" t="s">
        <v>11</v>
      </c>
      <c r="B24" s="143" t="str">
        <f>IF(B23="-","-",Pedido!D49)</f>
        <v>-</v>
      </c>
      <c r="C24" s="144" t="str">
        <f>IF(C23="-","-",Pedido!E49)</f>
        <v>-</v>
      </c>
      <c r="D24" s="144" t="str">
        <f>IF(D23="-","-",Pedido!F49)</f>
        <v>-</v>
      </c>
      <c r="E24" s="144" t="str">
        <f>IF(E23="-","-",Pedido!G49)</f>
        <v>-</v>
      </c>
      <c r="F24" s="144" t="str">
        <f>IF(F23="-","-",Pedido!H49)</f>
        <v>-</v>
      </c>
      <c r="G24" s="144" t="str">
        <f>IF(G23="-","-",Pedido!I49)</f>
        <v>-</v>
      </c>
      <c r="H24" s="144" t="str">
        <f>IF(H23="-","-",Pedido!J49)</f>
        <v>-</v>
      </c>
      <c r="I24" s="144" t="str">
        <f>IF(I23="-","-",Pedido!K49)</f>
        <v>-</v>
      </c>
      <c r="J24" s="144" t="str">
        <f>IF(J23="-","-",Pedido!L49)</f>
        <v>-</v>
      </c>
      <c r="K24" s="144" t="str">
        <f>IF(K23="-","-",Pedido!M49)</f>
        <v>-</v>
      </c>
      <c r="L24" s="144" t="str">
        <f>IF(L23="-","-",Pedido!N49)</f>
        <v>-</v>
      </c>
      <c r="M24" s="144" t="str">
        <f>IF(M23="-","-",Pedido!O49)</f>
        <v>-</v>
      </c>
      <c r="N24" s="144" t="str">
        <f>IF(N23="-","-",Pedido!P49)</f>
        <v>-</v>
      </c>
      <c r="O24" s="187"/>
      <c r="P24" s="187"/>
      <c r="Q24" s="187"/>
      <c r="R24" s="187"/>
      <c r="S24" s="135"/>
      <c r="T24" s="135"/>
      <c r="U24" s="135"/>
      <c r="V24" s="135"/>
    </row>
    <row r="25" spans="1:22" x14ac:dyDescent="0.25">
      <c r="A25" s="126"/>
      <c r="B25" s="12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35"/>
      <c r="P25" s="135"/>
      <c r="Q25" s="135"/>
      <c r="R25" s="135"/>
      <c r="S25" s="135"/>
      <c r="T25" s="135"/>
      <c r="U25" s="135"/>
      <c r="V25" s="135"/>
    </row>
    <row r="26" spans="1:22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35"/>
      <c r="P26" s="135"/>
      <c r="Q26" s="135"/>
      <c r="R26" s="135"/>
      <c r="S26" s="135"/>
      <c r="T26" s="135"/>
      <c r="U26" s="135"/>
      <c r="V26" s="135"/>
    </row>
    <row r="27" spans="1:22" ht="64.5" customHeight="1" x14ac:dyDescent="0.25">
      <c r="A27" s="170" t="s">
        <v>443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8"/>
      <c r="P27" s="48"/>
      <c r="Q27" s="48"/>
      <c r="R27" s="48"/>
      <c r="S27" s="48"/>
      <c r="T27" s="48"/>
      <c r="U27" s="48"/>
      <c r="V27" s="48"/>
    </row>
    <row r="28" spans="1:22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8"/>
      <c r="P28" s="48"/>
      <c r="Q28" s="48"/>
      <c r="R28" s="48"/>
      <c r="S28" s="48"/>
      <c r="T28" s="48"/>
      <c r="U28" s="48"/>
      <c r="V28" s="48"/>
    </row>
    <row r="29" spans="1:22" x14ac:dyDescent="0.25">
      <c r="A29" s="171" t="s">
        <v>431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48"/>
      <c r="P29" s="48"/>
      <c r="Q29" s="48"/>
      <c r="R29" s="48"/>
      <c r="S29" s="48"/>
      <c r="T29" s="48"/>
      <c r="U29" s="48"/>
      <c r="V29" s="48"/>
    </row>
    <row r="30" spans="1:22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8"/>
      <c r="P30" s="48"/>
      <c r="Q30" s="48"/>
      <c r="R30" s="48"/>
      <c r="S30" s="48"/>
      <c r="T30" s="48"/>
      <c r="U30" s="48"/>
      <c r="V30" s="48"/>
    </row>
    <row r="31" spans="1:22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8"/>
      <c r="P31" s="48"/>
      <c r="Q31" s="48"/>
      <c r="R31" s="186"/>
      <c r="S31" s="186"/>
      <c r="T31" s="48"/>
      <c r="U31" s="48"/>
      <c r="V31" s="48"/>
    </row>
    <row r="32" spans="1:22" x14ac:dyDescent="0.25">
      <c r="A32" s="41"/>
      <c r="B32" s="41"/>
      <c r="C32" s="41"/>
      <c r="D32" s="41"/>
      <c r="E32" s="41"/>
      <c r="F32" s="171" t="s">
        <v>430</v>
      </c>
      <c r="G32" s="171"/>
      <c r="H32" s="171"/>
      <c r="I32" s="171"/>
      <c r="J32" s="171"/>
      <c r="K32" s="171"/>
      <c r="L32" s="171"/>
      <c r="M32" s="171"/>
      <c r="N32" s="171"/>
      <c r="O32" s="48"/>
      <c r="P32" s="186"/>
      <c r="Q32" s="186"/>
      <c r="R32" s="186"/>
      <c r="S32" s="186"/>
      <c r="T32" s="186"/>
      <c r="U32" s="186"/>
      <c r="V32" s="48"/>
    </row>
    <row r="33" spans="1:22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1"/>
      <c r="B34" s="41"/>
      <c r="C34" s="41"/>
      <c r="D34" s="41"/>
      <c r="E34" s="41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1"/>
      <c r="B35" s="41"/>
      <c r="C35" s="41"/>
      <c r="D35" s="41"/>
      <c r="E35" s="41"/>
      <c r="F35" s="171" t="s">
        <v>423</v>
      </c>
      <c r="G35" s="171"/>
      <c r="H35" s="171"/>
      <c r="I35" s="171"/>
      <c r="J35" s="171"/>
      <c r="K35" s="171"/>
      <c r="L35" s="171"/>
      <c r="M35" s="171"/>
      <c r="N35" s="171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1"/>
      <c r="B36" s="41"/>
      <c r="L36" s="41"/>
      <c r="M36" s="41"/>
      <c r="N36" s="41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1"/>
      <c r="B37" s="41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1"/>
      <c r="B38" s="41"/>
      <c r="C38" s="41"/>
      <c r="D38" s="41"/>
      <c r="E38" s="41"/>
      <c r="H38" s="50" t="s">
        <v>127</v>
      </c>
      <c r="I38" s="188"/>
      <c r="J38" s="188"/>
      <c r="K38" s="188"/>
      <c r="L38" s="188"/>
      <c r="M38" s="188"/>
      <c r="N38" s="188"/>
      <c r="O38" s="48"/>
      <c r="P38" s="48"/>
      <c r="Q38" s="48"/>
      <c r="R38" s="48"/>
      <c r="S38" s="48"/>
      <c r="T38" s="48"/>
      <c r="U38" s="48"/>
      <c r="V38" s="48"/>
    </row>
    <row r="39" spans="1:22" x14ac:dyDescent="0.25">
      <c r="A39" s="41"/>
      <c r="B39" s="41"/>
      <c r="C39" s="41"/>
      <c r="D39" s="41"/>
      <c r="E39" s="41"/>
      <c r="F39" s="41"/>
      <c r="G39" s="41"/>
      <c r="O39" s="48"/>
      <c r="P39" s="48"/>
      <c r="Q39" s="48"/>
      <c r="R39" s="48"/>
      <c r="S39" s="48"/>
      <c r="T39" s="48"/>
      <c r="U39" s="48"/>
      <c r="V39" s="48"/>
    </row>
    <row r="40" spans="1:22" x14ac:dyDescent="0.25">
      <c r="A40" s="165" t="s">
        <v>427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48"/>
      <c r="P40" s="48"/>
      <c r="Q40" s="48"/>
      <c r="R40" s="48"/>
      <c r="S40" s="48"/>
      <c r="T40" s="48"/>
      <c r="U40" s="48"/>
      <c r="V40" s="48"/>
    </row>
    <row r="41" spans="1:22" x14ac:dyDescent="0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48"/>
      <c r="P41" s="48"/>
      <c r="Q41" s="48"/>
      <c r="R41" s="48"/>
      <c r="S41" s="48"/>
      <c r="T41" s="48"/>
      <c r="U41" s="48"/>
      <c r="V41" s="48"/>
    </row>
    <row r="42" spans="1:22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48"/>
      <c r="Q42" s="48"/>
      <c r="R42" s="48"/>
      <c r="S42" s="48"/>
      <c r="T42" s="48"/>
      <c r="U42" s="48"/>
      <c r="V42" s="48"/>
    </row>
    <row r="43" spans="1:22" x14ac:dyDescent="0.25">
      <c r="A43" s="4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8"/>
      <c r="P43" s="48"/>
      <c r="Q43" s="48"/>
      <c r="R43" s="48"/>
      <c r="S43" s="48"/>
      <c r="T43" s="48"/>
      <c r="U43" s="48"/>
      <c r="V43" s="48"/>
    </row>
    <row r="44" spans="1:22" x14ac:dyDescent="0.25">
      <c r="A44" s="4"/>
      <c r="F44" s="184" t="s">
        <v>449</v>
      </c>
      <c r="G44" s="184"/>
      <c r="H44" s="184"/>
      <c r="O44" s="48"/>
      <c r="P44" s="48"/>
      <c r="Q44" s="48"/>
      <c r="R44" s="48"/>
      <c r="S44" s="48"/>
      <c r="T44" s="48"/>
      <c r="U44" s="48"/>
      <c r="V44" s="48"/>
    </row>
    <row r="45" spans="1:22" ht="16.5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36"/>
      <c r="P45" s="136"/>
      <c r="Q45" s="136"/>
      <c r="R45" s="136"/>
      <c r="S45" s="136"/>
      <c r="T45" s="136"/>
      <c r="U45" s="136"/>
      <c r="V45" s="136"/>
    </row>
    <row r="46" spans="1:22" ht="16.5" x14ac:dyDescent="0.3">
      <c r="A46" s="2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18"/>
      <c r="Q46" s="18"/>
      <c r="R46" s="18"/>
      <c r="S46" s="18"/>
      <c r="T46" s="18"/>
      <c r="U46" s="18"/>
      <c r="V46" s="18"/>
    </row>
    <row r="47" spans="1:22" x14ac:dyDescent="0.25">
      <c r="O47" s="22"/>
    </row>
  </sheetData>
  <mergeCells count="27">
    <mergeCell ref="K2:N2"/>
    <mergeCell ref="F44:H44"/>
    <mergeCell ref="S10:V10"/>
    <mergeCell ref="S9:V9"/>
    <mergeCell ref="S8:V8"/>
    <mergeCell ref="P32:U32"/>
    <mergeCell ref="R31:S31"/>
    <mergeCell ref="O24:R24"/>
    <mergeCell ref="O21:V23"/>
    <mergeCell ref="P18:V18"/>
    <mergeCell ref="F32:N32"/>
    <mergeCell ref="F35:N35"/>
    <mergeCell ref="A40:N40"/>
    <mergeCell ref="I38:N38"/>
    <mergeCell ref="B17:D17"/>
    <mergeCell ref="J11:N11"/>
    <mergeCell ref="A27:N27"/>
    <mergeCell ref="A29:N29"/>
    <mergeCell ref="D7:H7"/>
    <mergeCell ref="A21:N21"/>
    <mergeCell ref="A19:N19"/>
    <mergeCell ref="B13:N13"/>
    <mergeCell ref="B14:N14"/>
    <mergeCell ref="B15:D15"/>
    <mergeCell ref="E15:F15"/>
    <mergeCell ref="G15:N15"/>
    <mergeCell ref="J10:N10"/>
  </mergeCells>
  <phoneticPr fontId="3" type="noConversion"/>
  <printOptions horizontalCentered="1"/>
  <pageMargins left="0.39" right="0.39" top="0.2" bottom="0.2" header="0.51" footer="0.51"/>
  <pageSetup paperSize="9" orientation="portrait" horizontalDpi="1200" verticalDpi="1200" r:id="rId1"/>
  <headerFooter>
    <oddFooter>&amp;R&amp;"Calibri Bold,Negrito"&amp;7&amp;U&amp;K000000Rua da Murgueira, 9 - Bairro Zambujal - Alfragide
2610-124 Amadora
Tel: (351)21 472 82 00 Fax: (351)21 471 90 74
email: geral@apambiente.pt – http://apambiente.pt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6"/>
  <sheetViews>
    <sheetView workbookViewId="0"/>
  </sheetViews>
  <sheetFormatPr defaultColWidth="11" defaultRowHeight="15.75" x14ac:dyDescent="0.25"/>
  <cols>
    <col min="1" max="1" width="11" style="6"/>
    <col min="2" max="2" width="31" style="6" customWidth="1"/>
    <col min="3" max="3" width="11" style="6"/>
    <col min="4" max="4" width="61.125" customWidth="1"/>
  </cols>
  <sheetData>
    <row r="1" spans="1:4" x14ac:dyDescent="0.25">
      <c r="A1" s="6" t="s">
        <v>3</v>
      </c>
      <c r="B1" s="6" t="s">
        <v>13</v>
      </c>
      <c r="C1" s="7" t="s">
        <v>12</v>
      </c>
      <c r="D1" t="s">
        <v>117</v>
      </c>
    </row>
    <row r="2" spans="1:4" x14ac:dyDescent="0.25">
      <c r="A2" s="8" t="s">
        <v>361</v>
      </c>
      <c r="B2" s="8" t="s">
        <v>342</v>
      </c>
      <c r="C2" s="8" t="s">
        <v>343</v>
      </c>
      <c r="D2" t="str">
        <f t="shared" ref="D2:D33" si="0">A2&amp;" - (Proc "&amp;B2&amp;", Lic "&amp;C2&amp;")"</f>
        <v>Advanced Accelerator Applications (Portugal), Unipessoal, Lda. - PORTO - (Proc 1562-E, Lic 352/17) - (Proc 1562-E, Lic 352/17)</v>
      </c>
    </row>
    <row r="3" spans="1:4" x14ac:dyDescent="0.25">
      <c r="A3" s="8" t="s">
        <v>241</v>
      </c>
      <c r="B3" s="8" t="s">
        <v>44</v>
      </c>
      <c r="C3" s="8" t="s">
        <v>232</v>
      </c>
      <c r="D3" t="str">
        <f t="shared" si="0"/>
        <v>ATOMEDICAL - Laboratório de Medicina Nuclear, Lda. - LISBOA - (Proc 4, Lic 1096/14) - (Proc 4, Lic 1096/14)</v>
      </c>
    </row>
    <row r="4" spans="1:4" x14ac:dyDescent="0.25">
      <c r="A4" s="8" t="s">
        <v>289</v>
      </c>
      <c r="B4" s="8" t="s">
        <v>290</v>
      </c>
      <c r="C4" s="8" t="s">
        <v>291</v>
      </c>
      <c r="D4" t="str">
        <f t="shared" si="0"/>
        <v>Centro de Medicina Laboratorial Dr. Germano de Sousa, S.A. - LISBOA - (Proc 7961, Lic 10/16) - (Proc 7961, Lic 10/16)</v>
      </c>
    </row>
    <row r="5" spans="1:4" x14ac:dyDescent="0.25">
      <c r="A5" s="8" t="s">
        <v>264</v>
      </c>
      <c r="B5" s="8" t="s">
        <v>59</v>
      </c>
      <c r="C5" s="8" t="s">
        <v>265</v>
      </c>
      <c r="D5" t="str">
        <f t="shared" si="0"/>
        <v>Centro Hospitalar de Lisboa Ocidental, E.P.E. - Hospital de Santa Cruz - CARNAXIDE - (Proc 241, Lic 1452/15) - (Proc 241, Lic 1452/15)</v>
      </c>
    </row>
    <row r="6" spans="1:4" x14ac:dyDescent="0.25">
      <c r="A6" s="8" t="s">
        <v>292</v>
      </c>
      <c r="B6" s="8" t="s">
        <v>293</v>
      </c>
      <c r="C6" s="8" t="s">
        <v>294</v>
      </c>
      <c r="D6" t="str">
        <f t="shared" si="0"/>
        <v>Centro Hospitalar de Setúbal, E.P.E. - Hospital São Bernardo - SETÚBAL - (Proc 5474-A, Lic 595/16) - (Proc 5474-A, Lic 595/16)</v>
      </c>
    </row>
    <row r="7" spans="1:4" x14ac:dyDescent="0.25">
      <c r="A7" s="8" t="s">
        <v>213</v>
      </c>
      <c r="B7" s="8" t="s">
        <v>170</v>
      </c>
      <c r="C7" s="8" t="s">
        <v>171</v>
      </c>
      <c r="D7" t="str">
        <f t="shared" si="0"/>
        <v>Centro Hospitalar e Universitário de Coimbra, EPE - Laboratório de Hormonologia - Serviço de Patologia Clínica - (Proc 136-A, Lic 1037/13) - (Proc 136-A, Lic 1037/13)</v>
      </c>
    </row>
    <row r="8" spans="1:4" x14ac:dyDescent="0.25">
      <c r="A8" s="8" t="s">
        <v>362</v>
      </c>
      <c r="B8" s="8" t="s">
        <v>48</v>
      </c>
      <c r="C8" s="8" t="s">
        <v>295</v>
      </c>
      <c r="D8" t="str">
        <f t="shared" si="0"/>
        <v>Centro Hospitalar Lisboa Norte, EPE - Hospital de Santa Maria - Serviço de Patologia, Core Lab - LISBOA - (Proc 233, Lic 55/16) - (Proc 233, Lic 55/16)</v>
      </c>
    </row>
    <row r="9" spans="1:4" x14ac:dyDescent="0.25">
      <c r="A9" s="8" t="s">
        <v>348</v>
      </c>
      <c r="B9" s="8" t="s">
        <v>22</v>
      </c>
      <c r="C9" s="8" t="s">
        <v>349</v>
      </c>
      <c r="D9" t="str">
        <f t="shared" si="0"/>
        <v>Centro Regional de Oncologia de Lisboa - Instituto Português de Oncologia de Francisco Gentil - Laboratório de Endocrinologia - LISBOA - (Proc 118-G, Lic 1642/17) - (Proc 118-G, Lic 1642/17)</v>
      </c>
    </row>
    <row r="10" spans="1:4" x14ac:dyDescent="0.25">
      <c r="A10" s="8" t="s">
        <v>214</v>
      </c>
      <c r="B10" s="8" t="s">
        <v>33</v>
      </c>
      <c r="C10" s="8" t="s">
        <v>174</v>
      </c>
      <c r="D10" t="str">
        <f t="shared" si="0"/>
        <v>Centro Regional de Oncologia de Lisboa, S.A. - Instituto Português de Oncologia de Francisco Gentil - Serviço de Medicina Nuclear - LISBOA - (Proc 118-A, Lic 596/13) - (Proc 118-A, Lic 596/13)</v>
      </c>
    </row>
    <row r="11" spans="1:4" x14ac:dyDescent="0.25">
      <c r="A11" s="8" t="s">
        <v>363</v>
      </c>
      <c r="B11" s="8" t="s">
        <v>132</v>
      </c>
      <c r="C11" s="8" t="s">
        <v>364</v>
      </c>
      <c r="D11" t="str">
        <f t="shared" si="0"/>
        <v>Champalimaud Centre for the Unknown - Lisboa - (Proc 5215-A, Lic 348/17) - (Proc 5215-A, Lic 348/17)</v>
      </c>
    </row>
    <row r="12" spans="1:4" x14ac:dyDescent="0.25">
      <c r="A12" s="8" t="s">
        <v>296</v>
      </c>
      <c r="B12" s="8" t="s">
        <v>57</v>
      </c>
      <c r="C12" s="8" t="s">
        <v>297</v>
      </c>
      <c r="D12" t="str">
        <f t="shared" si="0"/>
        <v>CIMC - Centro de Imagem Médica Computorizada, Lda. - MATOSINHOS - (Proc 1726-F, Lic 60/16) - (Proc 1726-F, Lic 60/16)</v>
      </c>
    </row>
    <row r="13" spans="1:4" x14ac:dyDescent="0.25">
      <c r="A13" s="8" t="s">
        <v>380</v>
      </c>
      <c r="B13" s="8" t="s">
        <v>37</v>
      </c>
      <c r="C13" s="8" t="s">
        <v>381</v>
      </c>
      <c r="D13" t="str">
        <f t="shared" si="0"/>
        <v>CIMC - Centro de Imagem Médica Computorizada, Lda. - VIANA DO CASTELO - (Proc 760-A, Lic 933/18) - (Proc 760-A, Lic 933/18)</v>
      </c>
    </row>
    <row r="14" spans="1:4" x14ac:dyDescent="0.25">
      <c r="A14" s="8" t="s">
        <v>298</v>
      </c>
      <c r="B14" s="8" t="s">
        <v>54</v>
      </c>
      <c r="C14" s="8" t="s">
        <v>299</v>
      </c>
      <c r="D14" t="str">
        <f t="shared" si="0"/>
        <v>Clínica Médica e Diagnóstico Dr. Joaquim Chaves - ALGÉS - (Proc 4024, Lic 129/16) - (Proc 4024, Lic 129/16)</v>
      </c>
    </row>
    <row r="15" spans="1:4" x14ac:dyDescent="0.25">
      <c r="A15" s="8" t="s">
        <v>215</v>
      </c>
      <c r="B15" s="8" t="s">
        <v>36</v>
      </c>
      <c r="C15" s="8" t="s">
        <v>166</v>
      </c>
      <c r="D15" t="str">
        <f t="shared" si="0"/>
        <v>CMN - Centro de Medicina Nuclear, Lda. - PORTO - (Proc 571, Lic 1107/13) - (Proc 571, Lic 1107/13)</v>
      </c>
    </row>
    <row r="16" spans="1:4" x14ac:dyDescent="0.25">
      <c r="A16" s="8" t="s">
        <v>228</v>
      </c>
      <c r="B16" s="8" t="s">
        <v>224</v>
      </c>
      <c r="C16" s="8" t="s">
        <v>226</v>
      </c>
      <c r="D16" t="str">
        <f t="shared" si="0"/>
        <v>Departamento de Farmacologia e Terapêutica da Faculdade de Medicina do Porto - PORTO - (Proc 38-H, Lic 1494/12) - (Proc 38-H, Lic 1494/12)</v>
      </c>
    </row>
    <row r="17" spans="1:4" x14ac:dyDescent="0.25">
      <c r="A17" s="8" t="s">
        <v>243</v>
      </c>
      <c r="B17" s="8" t="s">
        <v>43</v>
      </c>
      <c r="C17" s="8" t="s">
        <v>250</v>
      </c>
      <c r="D17" t="str">
        <f t="shared" si="0"/>
        <v>Diaton - Centro de Tomografia Computorizada, S.A. - VISEU - (Proc 322-C, Lic 879/15) - (Proc 322-C, Lic 879/15)</v>
      </c>
    </row>
    <row r="18" spans="1:4" x14ac:dyDescent="0.25">
      <c r="A18" s="8" t="s">
        <v>365</v>
      </c>
      <c r="B18" s="8" t="s">
        <v>146</v>
      </c>
      <c r="C18" s="8" t="s">
        <v>350</v>
      </c>
      <c r="D18" t="str">
        <f t="shared" si="0"/>
        <v>Dr. Campos Costa - Consultório de Tomografia Computorizada, S.A. - BRAGA - (Proc 270-F, Lic 1838/17) - (Proc 270-F, Lic 1838/17)</v>
      </c>
    </row>
    <row r="19" spans="1:4" x14ac:dyDescent="0.25">
      <c r="A19" s="8" t="s">
        <v>240</v>
      </c>
      <c r="B19" s="8" t="s">
        <v>237</v>
      </c>
      <c r="C19" s="8" t="s">
        <v>238</v>
      </c>
      <c r="D19" t="str">
        <f t="shared" si="0"/>
        <v>Escola Superior Agrária de Bragança - Instituto Politécnico de Bragança - BRAGANÇA (Proc 783-A, Lic 660/14) - (Proc 783-A, Lic 660/14)</v>
      </c>
    </row>
    <row r="20" spans="1:4" x14ac:dyDescent="0.25">
      <c r="A20" s="8" t="s">
        <v>216</v>
      </c>
      <c r="B20" s="8" t="s">
        <v>35</v>
      </c>
      <c r="C20" s="8" t="s">
        <v>180</v>
      </c>
      <c r="D20" t="str">
        <f t="shared" si="0"/>
        <v>Escola Superior de Tecnologia da Saúde de Lisboa - LISBOA - (Proc 3347, Lic 1753/13) - (Proc 3347, Lic 1753/13)</v>
      </c>
    </row>
    <row r="21" spans="1:4" x14ac:dyDescent="0.25">
      <c r="A21" s="8" t="s">
        <v>217</v>
      </c>
      <c r="B21" s="8" t="s">
        <v>29</v>
      </c>
      <c r="C21" s="8" t="s">
        <v>145</v>
      </c>
      <c r="D21" t="str">
        <f t="shared" si="0"/>
        <v>Espírito Santo Saúde - Unidades de Saúde e de Apoio à Terceira Idade, S.A - Hospital da Luz - LISBOA - (Proc 3880, Lic 2084/12) - (Proc 3880, Lic 2084/12)</v>
      </c>
    </row>
    <row r="22" spans="1:4" x14ac:dyDescent="0.25">
      <c r="A22" s="8" t="s">
        <v>229</v>
      </c>
      <c r="B22" s="8" t="s">
        <v>225</v>
      </c>
      <c r="C22" s="8" t="s">
        <v>227</v>
      </c>
      <c r="D22" t="str">
        <f t="shared" si="0"/>
        <v>Faculdade de Ciências da Universidade de Lisboa - Departamento de Química e Bioquímica - LISBOA - (Proc 331-E, Lic 168/14) - (Proc 331-E, Lic 168/14)</v>
      </c>
    </row>
    <row r="23" spans="1:4" x14ac:dyDescent="0.25">
      <c r="A23" s="8" t="s">
        <v>356</v>
      </c>
      <c r="B23" s="8" t="s">
        <v>357</v>
      </c>
      <c r="C23" s="8" t="s">
        <v>358</v>
      </c>
      <c r="D23" t="str">
        <f t="shared" si="0"/>
        <v>Faculdade de Farmácia - Universidade de Lisboa - LISBOA - (Proc 458-A, Lic 845/16) - (Proc 458-A, Lic 845/16)</v>
      </c>
    </row>
    <row r="24" spans="1:4" x14ac:dyDescent="0.25">
      <c r="A24" s="8" t="s">
        <v>218</v>
      </c>
      <c r="B24" s="8" t="s">
        <v>181</v>
      </c>
      <c r="C24" s="8" t="s">
        <v>182</v>
      </c>
      <c r="D24" t="str">
        <f t="shared" si="0"/>
        <v>Faculdade de Medicina da Universidade do Porto - Departamento de Biologia Experimental - (Proc 38-J, Lic 1933/13) - (Proc 38-J, Lic 1933/13)</v>
      </c>
    </row>
    <row r="25" spans="1:4" x14ac:dyDescent="0.25">
      <c r="A25" s="8" t="s">
        <v>383</v>
      </c>
      <c r="B25" s="8" t="s">
        <v>34</v>
      </c>
      <c r="C25" s="8" t="s">
        <v>384</v>
      </c>
      <c r="D25" t="str">
        <f t="shared" si="0"/>
        <v>Faculdade de Medicina de Lisboa - Instituto de Medicina Nuclear - LISBOA - (Proc 154, Lic 1104/18) - (Proc 154, Lic 1104/18)</v>
      </c>
    </row>
    <row r="26" spans="1:4" x14ac:dyDescent="0.25">
      <c r="A26" s="8" t="s">
        <v>282</v>
      </c>
      <c r="B26" s="8" t="s">
        <v>38</v>
      </c>
      <c r="C26" s="8" t="s">
        <v>283</v>
      </c>
      <c r="D26" t="str">
        <f t="shared" si="0"/>
        <v>Faculdade de Medicina Veterinária - LISBOA - (Proc 1749, Lic 1519/15) - (Proc 1749, Lic 1519/15)</v>
      </c>
    </row>
    <row r="27" spans="1:4" x14ac:dyDescent="0.25">
      <c r="A27" s="8" t="s">
        <v>244</v>
      </c>
      <c r="B27" s="8" t="s">
        <v>252</v>
      </c>
      <c r="C27" s="8" t="s">
        <v>253</v>
      </c>
      <c r="D27" t="str">
        <f t="shared" si="0"/>
        <v>Hormofuncional - LISBOA - (Proc 186-A, Lic 275/15) - (Proc 186-B, Lic 275/15)</v>
      </c>
    </row>
    <row r="28" spans="1:4" x14ac:dyDescent="0.25">
      <c r="A28" s="8" t="s">
        <v>409</v>
      </c>
      <c r="B28" s="8" t="s">
        <v>56</v>
      </c>
      <c r="C28" s="8" t="s">
        <v>410</v>
      </c>
      <c r="D28" t="str">
        <f t="shared" si="0"/>
        <v>Hospitais da Universidade de Coimbra - Serviço de Medicina Nuclear - COIMBRA - (Proc 136-B, Lic 2116/18) - (Proc 136-B, Lic 2116/18)</v>
      </c>
    </row>
    <row r="29" spans="1:4" x14ac:dyDescent="0.25">
      <c r="A29" s="8" t="s">
        <v>386</v>
      </c>
      <c r="B29" s="8" t="s">
        <v>144</v>
      </c>
      <c r="C29" s="8" t="s">
        <v>387</v>
      </c>
      <c r="D29" t="str">
        <f t="shared" si="0"/>
        <v>Hospital Beatriz Ângelo - Sociedade Gestora do Hospital de Loures - (Proc 6116, Lic 231/18) - (Proc 6116, Lic 231/18)</v>
      </c>
    </row>
    <row r="30" spans="1:4" x14ac:dyDescent="0.25">
      <c r="A30" s="8" t="s">
        <v>366</v>
      </c>
      <c r="B30" s="8" t="s">
        <v>160</v>
      </c>
      <c r="C30" s="8" t="s">
        <v>351</v>
      </c>
      <c r="D30" t="str">
        <f t="shared" si="0"/>
        <v>Hospital CUF Descobertas, S.A. - Serviço de Medicina Nuclear	 - (Proc 1726-C, Lic 1837/17) - (Proc 1726-C, Lic 1837/17)</v>
      </c>
    </row>
    <row r="31" spans="1:4" x14ac:dyDescent="0.25">
      <c r="A31" s="8" t="s">
        <v>300</v>
      </c>
      <c r="B31" s="8" t="s">
        <v>301</v>
      </c>
      <c r="C31" s="8" t="s">
        <v>302</v>
      </c>
      <c r="D31" t="str">
        <f t="shared" si="0"/>
        <v>Hospital das Forças Armadas - Serviço de Medicina Nuclear - LISBOA - (Proc 7502, Lic 1996/15) - (Proc 7502, Lic 1996/15)</v>
      </c>
    </row>
    <row r="32" spans="1:4" x14ac:dyDescent="0.25">
      <c r="A32" s="8" t="s">
        <v>360</v>
      </c>
      <c r="B32" s="8" t="s">
        <v>28</v>
      </c>
      <c r="C32" s="8" t="s">
        <v>352</v>
      </c>
      <c r="D32" t="str">
        <f t="shared" si="0"/>
        <v>Hospital de S. João - Serviço de Medicina Nuclear - PORTO - (Proc 341-D, Lic 1202/17 - (Proc 341-D, Lic 1202/17)</v>
      </c>
    </row>
    <row r="33" spans="1:4" x14ac:dyDescent="0.25">
      <c r="A33" s="8" t="s">
        <v>367</v>
      </c>
      <c r="B33" s="8" t="s">
        <v>61</v>
      </c>
      <c r="C33" s="8" t="s">
        <v>353</v>
      </c>
      <c r="D33" t="str">
        <f t="shared" si="0"/>
        <v>Hospital Distrital de Faro - FARO - (Proc 320, Lic 1758/17) - (Proc 320, Lic 1758/17)</v>
      </c>
    </row>
    <row r="34" spans="1:4" x14ac:dyDescent="0.25">
      <c r="A34" s="8" t="s">
        <v>219</v>
      </c>
      <c r="B34" s="8" t="s">
        <v>148</v>
      </c>
      <c r="C34" s="8" t="s">
        <v>149</v>
      </c>
      <c r="D34" t="str">
        <f t="shared" ref="D34:D65" si="1">A34&amp;" - (Proc "&amp;B34&amp;", Lic "&amp;C34&amp;")"</f>
        <v>Hospital Escala Braga - BRAGA - (Proc 5307, Lic 2433/12) - (Proc 5307, Lic 2433/12)</v>
      </c>
    </row>
    <row r="35" spans="1:4" x14ac:dyDescent="0.25">
      <c r="A35" s="8" t="s">
        <v>276</v>
      </c>
      <c r="B35" s="8" t="s">
        <v>39</v>
      </c>
      <c r="C35" s="8" t="s">
        <v>277</v>
      </c>
      <c r="D35" t="str">
        <f t="shared" si="1"/>
        <v>Hospital Garcia de Orta, EPE - ALMADA - (Proc 690, Lic 1164/15) - (Proc 690, Lic 1164/15)</v>
      </c>
    </row>
    <row r="36" spans="1:4" x14ac:dyDescent="0.25">
      <c r="A36" s="8" t="s">
        <v>411</v>
      </c>
      <c r="B36" s="8" t="s">
        <v>39</v>
      </c>
      <c r="C36" s="8" t="s">
        <v>412</v>
      </c>
      <c r="D36" t="str">
        <f t="shared" si="1"/>
        <v>Hospital Garcia de Orta, EPE - ALMADA - (Proc 690, Lic 2688/18) - (Proc 690, Lic 2688/18)</v>
      </c>
    </row>
    <row r="37" spans="1:4" x14ac:dyDescent="0.25">
      <c r="A37" s="8" t="s">
        <v>303</v>
      </c>
      <c r="B37" s="8" t="s">
        <v>60</v>
      </c>
      <c r="C37" s="8" t="s">
        <v>304</v>
      </c>
      <c r="D37" t="str">
        <f t="shared" si="1"/>
        <v>Hospital Geral de Santo António - Serviço de Medicina Nuclear - PORTO - (Proc 258-F, Lic 238/16) - (Proc 258-F, Lic 238/16)</v>
      </c>
    </row>
    <row r="38" spans="1:4" x14ac:dyDescent="0.25">
      <c r="A38" s="8" t="s">
        <v>305</v>
      </c>
      <c r="B38" s="8" t="s">
        <v>49</v>
      </c>
      <c r="C38" s="8" t="s">
        <v>306</v>
      </c>
      <c r="D38" t="str">
        <f t="shared" si="1"/>
        <v>Hospital Geral de Santo António, S.A. - Serviço de Química Clínica - PORTO - (Proc 258-G, Lic 9/16) - (Proc 258-G, Lic 9/16)</v>
      </c>
    </row>
    <row r="39" spans="1:4" x14ac:dyDescent="0.25">
      <c r="A39" s="8" t="s">
        <v>413</v>
      </c>
      <c r="B39" s="8" t="s">
        <v>175</v>
      </c>
      <c r="C39" s="8" t="s">
        <v>414</v>
      </c>
      <c r="D39" t="str">
        <f t="shared" si="1"/>
        <v>Hospital Particular do Algarve - Portimão - (Proc 1088-A, Lic 2689/18) - (Proc 1088-A, Lic 2689/18)</v>
      </c>
    </row>
    <row r="40" spans="1:4" x14ac:dyDescent="0.25">
      <c r="A40" s="8" t="s">
        <v>279</v>
      </c>
      <c r="B40" s="8" t="s">
        <v>40</v>
      </c>
      <c r="C40" s="8" t="s">
        <v>280</v>
      </c>
      <c r="D40" t="str">
        <f t="shared" si="1"/>
        <v>HPP - Hospital dos Lusíadas - LISBOA - (Proc 1562-G, Lic 1360/15) - (Proc 1562-G, Lic 1360/15)</v>
      </c>
    </row>
    <row r="41" spans="1:4" x14ac:dyDescent="0.25">
      <c r="A41" s="8" t="s">
        <v>307</v>
      </c>
      <c r="B41" s="8" t="s">
        <v>62</v>
      </c>
      <c r="C41" s="8" t="s">
        <v>308</v>
      </c>
      <c r="D41" t="str">
        <f t="shared" si="1"/>
        <v>HPP - Medicina Molecular, S.A. - PORTO - (Proc 1562-B, Lic 594/16) - (Proc 1562-B, Lic 594/16)</v>
      </c>
    </row>
    <row r="42" spans="1:4" x14ac:dyDescent="0.25">
      <c r="A42" s="8" t="s">
        <v>269</v>
      </c>
      <c r="B42" s="8" t="s">
        <v>52</v>
      </c>
      <c r="C42" s="8" t="s">
        <v>270</v>
      </c>
      <c r="D42" t="str">
        <f t="shared" si="1"/>
        <v>IBILI - Faculdade de Medicina da Universidade de Coimbra - Laboratório de Câmara Gama - COIMBRA - (Proc 3394-B, Lic 1454/15) - (Proc 3394-B, Lic 1454/15)</v>
      </c>
    </row>
    <row r="43" spans="1:4" x14ac:dyDescent="0.25">
      <c r="A43" s="8" t="s">
        <v>271</v>
      </c>
      <c r="B43" s="8" t="s">
        <v>51</v>
      </c>
      <c r="C43" s="8" t="s">
        <v>272</v>
      </c>
      <c r="D43" t="str">
        <f t="shared" si="1"/>
        <v>IBILI - Faculdade de Medicina da Universidade de Coimbra - Laboratório Quente e Morno - COIMBRA - (Proc 3394-A, Lic 1453/15 - (Proc 3394-A, Lic 1453/15)</v>
      </c>
    </row>
    <row r="44" spans="1:4" x14ac:dyDescent="0.25">
      <c r="A44" s="8" t="s">
        <v>415</v>
      </c>
      <c r="B44" s="8" t="s">
        <v>176</v>
      </c>
      <c r="C44" s="8" t="s">
        <v>416</v>
      </c>
      <c r="D44" t="str">
        <f t="shared" si="1"/>
        <v>Imacentro - Clínica de Imagiologia Médica do Centro, Lda. - Coimbra - (Proc 6527, Lic 2690/18) - (Proc 6527, Lic 2690/18)</v>
      </c>
    </row>
    <row r="45" spans="1:4" x14ac:dyDescent="0.25">
      <c r="A45" s="8" t="s">
        <v>368</v>
      </c>
      <c r="B45" s="8" t="s">
        <v>19</v>
      </c>
      <c r="C45" s="8" t="s">
        <v>344</v>
      </c>
      <c r="D45" t="str">
        <f t="shared" si="1"/>
        <v>IMACLEAR - Imagem Médica Nuclear, Lda. - Complexo Hospitalar das Torres de Lisboa - LISBOA - (Proc 1379, Lic 353/17) - (Proc 1379, Lic 353/17)</v>
      </c>
    </row>
    <row r="46" spans="1:4" x14ac:dyDescent="0.25">
      <c r="A46" s="8" t="s">
        <v>373</v>
      </c>
      <c r="B46" s="8" t="s">
        <v>53</v>
      </c>
      <c r="C46" s="8" t="s">
        <v>372</v>
      </c>
      <c r="D46" t="str">
        <f t="shared" si="1"/>
        <v>Instituto de Biologia Molecular e Celular - PORTO - (Proc 38-E, Lic 1100/17) - (Proc 38-E, Lic 1100/17)</v>
      </c>
    </row>
    <row r="47" spans="1:4" x14ac:dyDescent="0.25">
      <c r="A47" s="8" t="s">
        <v>309</v>
      </c>
      <c r="B47" s="8" t="s">
        <v>310</v>
      </c>
      <c r="C47" s="8" t="s">
        <v>311</v>
      </c>
      <c r="D47" t="str">
        <f t="shared" si="1"/>
        <v>Instituto de Biologia Molecular e Celular - PORTO - (Proc 38-K, Lic 599/16) - (Proc 38-K, Lic 599/16)</v>
      </c>
    </row>
    <row r="48" spans="1:4" x14ac:dyDescent="0.25">
      <c r="A48" s="8" t="s">
        <v>388</v>
      </c>
      <c r="B48" s="8" t="s">
        <v>154</v>
      </c>
      <c r="C48" s="8" t="s">
        <v>389</v>
      </c>
      <c r="D48" t="str">
        <f t="shared" si="1"/>
        <v>Instituto de Genética Médica Jacinto de Magalhães - (Proc 3430, Lic 930/18) - (Proc 3430, Lic 930/18)</v>
      </c>
    </row>
    <row r="49" spans="1:4" x14ac:dyDescent="0.25">
      <c r="A49" s="8" t="s">
        <v>369</v>
      </c>
      <c r="B49" s="8" t="s">
        <v>18</v>
      </c>
      <c r="C49" s="8" t="s">
        <v>354</v>
      </c>
      <c r="D49" t="str">
        <f t="shared" si="1"/>
        <v>Instituto de Medicina Molecular - LISBOA - (Proc 154-IMM, Lic 959/16) - (Proc 154-IMM, Lic 959/16)</v>
      </c>
    </row>
    <row r="50" spans="1:4" x14ac:dyDescent="0.25">
      <c r="A50" s="8" t="s">
        <v>345</v>
      </c>
      <c r="B50" s="8" t="s">
        <v>20</v>
      </c>
      <c r="C50" s="8" t="s">
        <v>346</v>
      </c>
      <c r="D50" t="str">
        <f t="shared" si="1"/>
        <v>Instituto do Coração - LINDA-A-VELHA - (Proc 183, Lic 752/17) - (Proc 183, Lic 752/17)</v>
      </c>
    </row>
    <row r="51" spans="1:4" x14ac:dyDescent="0.25">
      <c r="A51" s="8" t="s">
        <v>371</v>
      </c>
      <c r="B51" s="8" t="s">
        <v>17</v>
      </c>
      <c r="C51" s="8" t="s">
        <v>284</v>
      </c>
      <c r="D51" t="str">
        <f t="shared" si="1"/>
        <v>Instituto Gulbenkian de Ciência - OEIRAS - (Proc 1478, Lic 1945/15) - (Proc 1478, Lic 1945/15)</v>
      </c>
    </row>
    <row r="52" spans="1:4" x14ac:dyDescent="0.25">
      <c r="A52" s="8" t="s">
        <v>220</v>
      </c>
      <c r="B52" s="8" t="s">
        <v>27</v>
      </c>
      <c r="C52" s="8" t="s">
        <v>183</v>
      </c>
      <c r="D52" t="str">
        <f t="shared" si="1"/>
        <v>Instituto Português de Oncologia de Coimbra - Francisco Gentil, EPE - Serviço de Medicina Nuclear - COIMBRA - (Proc 316-C, Lic 1/14) - (Proc 316-C, Lic 1/14)</v>
      </c>
    </row>
    <row r="53" spans="1:4" x14ac:dyDescent="0.25">
      <c r="A53" s="8" t="s">
        <v>417</v>
      </c>
      <c r="B53" s="8" t="s">
        <v>31</v>
      </c>
      <c r="C53" s="8" t="s">
        <v>418</v>
      </c>
      <c r="D53" t="str">
        <f t="shared" si="1"/>
        <v>Instituto Português de Oncologia de Coimbra - Francisco Gentil, EPE - Serviço de Patologia Clínica - COIMBRA - (Proc 316-E, Lic 1980/18) - (Proc 316-E, Lic 1980/18)</v>
      </c>
    </row>
    <row r="54" spans="1:4" x14ac:dyDescent="0.25">
      <c r="A54" s="8" t="s">
        <v>391</v>
      </c>
      <c r="B54" s="8" t="s">
        <v>21</v>
      </c>
      <c r="C54" s="8" t="s">
        <v>392</v>
      </c>
      <c r="D54" t="str">
        <f t="shared" si="1"/>
        <v>Instituto Português de Oncologia de Francisco Gentil - Centro Regional de Oncologia de Lisboa - Centro de Investigação de Patobiologia Molecular - LISBOA - (Proc 118-F, Lic 1305/18) - (Proc 118-F, Lic 1305/18)</v>
      </c>
    </row>
    <row r="55" spans="1:4" x14ac:dyDescent="0.25">
      <c r="A55" s="8" t="s">
        <v>393</v>
      </c>
      <c r="B55" s="8" t="s">
        <v>25</v>
      </c>
      <c r="C55" s="8" t="s">
        <v>394</v>
      </c>
      <c r="D55" t="str">
        <f t="shared" si="1"/>
        <v>Instituto Português de Oncologia de Francisco Gentil - Centro Regional de Oncologia do Porto, S.A. - Laboratório de endocrinologia e marcadores tumorais - PORTO - (Proc 607-D, Lic 306/18) - (Proc 607-D, Lic 306/18)</v>
      </c>
    </row>
    <row r="56" spans="1:4" x14ac:dyDescent="0.25">
      <c r="A56" s="8" t="s">
        <v>242</v>
      </c>
      <c r="B56" s="8" t="s">
        <v>45</v>
      </c>
      <c r="C56" s="8" t="s">
        <v>234</v>
      </c>
      <c r="D56" t="str">
        <f t="shared" si="1"/>
        <v>Instituto Português de Oncologia de Francisco Gentil - Centro Regional de Oncologia do Porto, S.A. - Serviço de Medicina Nuclear - PORTO - (Proc 607-A, Lic 949/14) - (Proc 607-A, Lic 949/14)</v>
      </c>
    </row>
    <row r="57" spans="1:4" x14ac:dyDescent="0.25">
      <c r="A57" s="8" t="s">
        <v>312</v>
      </c>
      <c r="B57" s="8" t="s">
        <v>313</v>
      </c>
      <c r="C57" s="8" t="s">
        <v>314</v>
      </c>
      <c r="D57" t="str">
        <f t="shared" si="1"/>
        <v>ISPA - Instituto Superior de Psicologia Aplicada, CRL - LISBOA - (Proc 6389, Lic 668/16) - (Proc 6389, Lic 668/16)</v>
      </c>
    </row>
    <row r="58" spans="1:4" x14ac:dyDescent="0.25">
      <c r="A58" s="8" t="s">
        <v>395</v>
      </c>
      <c r="B58" s="8" t="s">
        <v>161</v>
      </c>
      <c r="C58" s="8" t="s">
        <v>396</v>
      </c>
      <c r="D58" t="str">
        <f t="shared" si="1"/>
        <v>IST/ITN - Instituto Superior Técnico -  Unidade de Ciências Químicas e Radiofarmacêuticas - (Proc 1650, Lic 931/18) - (Proc 1650, Lic 931/18)</v>
      </c>
    </row>
    <row r="59" spans="1:4" x14ac:dyDescent="0.25">
      <c r="A59" s="8" t="s">
        <v>397</v>
      </c>
      <c r="B59" s="8" t="s">
        <v>23</v>
      </c>
      <c r="C59" s="8" t="s">
        <v>398</v>
      </c>
      <c r="D59" t="str">
        <f t="shared" si="1"/>
        <v>ITQB - Instituto de Tecnologia Química e Biológica da Universidade Nova de Lisboa - OEIRAS - (Proc 2680, Lic 305/18) - (Proc 2680, Lic 305/18)</v>
      </c>
    </row>
    <row r="60" spans="1:4" x14ac:dyDescent="0.25">
      <c r="A60" s="8" t="s">
        <v>376</v>
      </c>
      <c r="B60" s="8" t="s">
        <v>377</v>
      </c>
      <c r="C60" s="8" t="s">
        <v>378</v>
      </c>
      <c r="D60" t="str">
        <f t="shared" si="1"/>
        <v>Labocentro - Laboratório de Radioisótopos - PINHAL-NOVO - (Proc 8595, Lic 2347/17) - (Proc 8595, Lic 2347/17)</v>
      </c>
    </row>
    <row r="61" spans="1:4" x14ac:dyDescent="0.25">
      <c r="A61" s="8" t="s">
        <v>400</v>
      </c>
      <c r="B61" s="8" t="s">
        <v>24</v>
      </c>
      <c r="C61" s="8" t="s">
        <v>401</v>
      </c>
      <c r="D61" t="str">
        <f t="shared" si="1"/>
        <v>Laboratório de Análises Clínicas Dr. José Manso, Lda. - VIANA DO CASTELO - (Proc 445, Lic 235/18) - (Proc 445, Lic 235/18)</v>
      </c>
    </row>
    <row r="62" spans="1:4" x14ac:dyDescent="0.25">
      <c r="A62" s="8" t="s">
        <v>239</v>
      </c>
      <c r="B62" s="8" t="s">
        <v>235</v>
      </c>
      <c r="C62" s="8" t="s">
        <v>236</v>
      </c>
      <c r="D62" t="str">
        <f t="shared" si="1"/>
        <v>Laboratório de Análises Clínicas S. José, Limitada - COIMBRA (Proc 7620, Lic 59/15) - (Proc 7620, Lic 59/15)</v>
      </c>
    </row>
    <row r="63" spans="1:4" x14ac:dyDescent="0.25">
      <c r="A63" s="8" t="s">
        <v>221</v>
      </c>
      <c r="B63" s="8" t="s">
        <v>168</v>
      </c>
      <c r="C63" s="8" t="s">
        <v>169</v>
      </c>
      <c r="D63" t="str">
        <f t="shared" si="1"/>
        <v>Laboratório de Patologia Clínica Dr. Hilário de Lima - (Proc 296, Lic 780/13) - (Proc 296, Lic 780/13)</v>
      </c>
    </row>
    <row r="64" spans="1:4" x14ac:dyDescent="0.25">
      <c r="A64" s="8" t="s">
        <v>273</v>
      </c>
      <c r="B64" s="8" t="s">
        <v>50</v>
      </c>
      <c r="C64" s="8" t="s">
        <v>274</v>
      </c>
      <c r="D64" t="str">
        <f t="shared" si="1"/>
        <v>Laboratório de Radioisótopos do CEBQ / Instituto Superior Técnico - LISBOA - (Proc 3275, Lic 1515/15) - (Proc 3275, Lic 1515/15)</v>
      </c>
    </row>
    <row r="65" spans="1:4" x14ac:dyDescent="0.25">
      <c r="A65" s="8" t="s">
        <v>402</v>
      </c>
      <c r="B65" s="8" t="s">
        <v>26</v>
      </c>
      <c r="C65" s="8" t="s">
        <v>403</v>
      </c>
      <c r="D65" t="str">
        <f t="shared" si="1"/>
        <v>Laboratório Médico Dr. David Santos Pinto, S.A. - LISBOA - (Proc 907, Lic 99/18) - (Proc 907, Lic 99/18)</v>
      </c>
    </row>
    <row r="66" spans="1:4" x14ac:dyDescent="0.25">
      <c r="A66" s="8" t="s">
        <v>404</v>
      </c>
      <c r="B66" s="8" t="s">
        <v>136</v>
      </c>
      <c r="C66" s="8" t="s">
        <v>405</v>
      </c>
      <c r="D66" t="str">
        <f t="shared" ref="D66:D80" si="2">A66&amp;" - (Proc "&amp;B66&amp;", Lic "&amp;C66&amp;")"</f>
        <v>Laboratórios BIAL - Departamento de Investigação e Desenvolvimento - S. Mamede do Coronado - (Proc 1026, Lic 551/18) - (Proc 1026, Lic 551/18)</v>
      </c>
    </row>
    <row r="67" spans="1:4" x14ac:dyDescent="0.25">
      <c r="A67" s="8" t="s">
        <v>267</v>
      </c>
      <c r="B67" s="8" t="s">
        <v>58</v>
      </c>
      <c r="C67" s="8" t="s">
        <v>268</v>
      </c>
      <c r="D67" t="str">
        <f t="shared" si="2"/>
        <v>LMN - Laboratório de Medicina Nuclear, Unipessoal - BRAGA - (Proc 1820, Lic 393/15) - (Proc 1820, Lic 393/15)</v>
      </c>
    </row>
    <row r="68" spans="1:4" x14ac:dyDescent="0.25">
      <c r="A68" s="8" t="s">
        <v>315</v>
      </c>
      <c r="B68" s="8" t="s">
        <v>316</v>
      </c>
      <c r="C68" s="8" t="s">
        <v>317</v>
      </c>
      <c r="D68" t="str">
        <f t="shared" si="2"/>
        <v>Maio Clinic, Especialidades Médicas, S.A. - ESPARGO - SANTA MARIA DA FEIRA - (Proc 7633-A, Lic 1544/15) - (Proc 7633-A, Lic 1544/15)</v>
      </c>
    </row>
    <row r="69" spans="1:4" x14ac:dyDescent="0.25">
      <c r="A69" s="8" t="s">
        <v>222</v>
      </c>
      <c r="B69" s="8" t="s">
        <v>32</v>
      </c>
      <c r="C69" s="8" t="s">
        <v>167</v>
      </c>
      <c r="D69" t="str">
        <f t="shared" si="2"/>
        <v>Medicina Laboratorial Dr. Carlos da Silva Torres - PORTO - (Proc 413, Lic 917/13) - (Proc 413, Lic 917/13)</v>
      </c>
    </row>
    <row r="70" spans="1:4" x14ac:dyDescent="0.25">
      <c r="A70" s="8" t="s">
        <v>374</v>
      </c>
      <c r="B70" s="8" t="s">
        <v>30</v>
      </c>
      <c r="C70" s="8" t="s">
        <v>375</v>
      </c>
      <c r="D70" t="str">
        <f t="shared" si="2"/>
        <v>NuclearMed - Instituto de Medicina Nuclear, S.A. - COVA DA PIEDADE - (Proc 720-A, Lic 2222/17) - (Proc 720-A, Lic 2222/17)</v>
      </c>
    </row>
    <row r="71" spans="1:4" x14ac:dyDescent="0.25">
      <c r="A71" s="8" t="s">
        <v>245</v>
      </c>
      <c r="B71" s="8" t="s">
        <v>255</v>
      </c>
      <c r="C71" s="8" t="s">
        <v>256</v>
      </c>
      <c r="D71" t="str">
        <f t="shared" si="2"/>
        <v>Quadrantes - Centro Oncológico Dr.ª Natália Chaves - CARNAXIDE - (Proc 205-C, Lic 790/15) - (Proc 205-C, Lic 790/15)</v>
      </c>
    </row>
    <row r="72" spans="1:4" x14ac:dyDescent="0.25">
      <c r="A72" s="8" t="s">
        <v>246</v>
      </c>
      <c r="B72" s="8" t="s">
        <v>41</v>
      </c>
      <c r="C72" s="8" t="s">
        <v>233</v>
      </c>
      <c r="D72" t="str">
        <f t="shared" si="2"/>
        <v>Quadrantes - Clínica Médica e Diagnóstico, Sociedade Unipessoal, Lda. - ALGÉS - (Proc 205-A, Lic 1097/14) - (Proc 205-A, Lic 1097/14)</v>
      </c>
    </row>
    <row r="73" spans="1:4" x14ac:dyDescent="0.25">
      <c r="A73" s="8" t="s">
        <v>247</v>
      </c>
      <c r="B73" s="8" t="s">
        <v>42</v>
      </c>
      <c r="C73" s="8" t="s">
        <v>258</v>
      </c>
      <c r="D73" t="str">
        <f t="shared" si="2"/>
        <v>Quadrantes - Unidade de Radioterapia do Funchal - FUNCHAL - (Proc 205-E, Lic 716/15) - (Proc 205-E, Lic 716/15)</v>
      </c>
    </row>
    <row r="74" spans="1:4" x14ac:dyDescent="0.25">
      <c r="A74" s="8" t="s">
        <v>248</v>
      </c>
      <c r="B74" s="8" t="s">
        <v>260</v>
      </c>
      <c r="C74" s="8" t="s">
        <v>261</v>
      </c>
      <c r="D74" t="str">
        <f t="shared" si="2"/>
        <v>Região Autónoma da Madeira - Medicina Nuclear - Serviço de Saúde da Região Autónoma da Madeira (Proc 5396-B, Lic 908/15) - (Proc 5396-B, Lic 908/15)</v>
      </c>
    </row>
    <row r="75" spans="1:4" x14ac:dyDescent="0.25">
      <c r="A75" s="8" t="s">
        <v>318</v>
      </c>
      <c r="B75" s="8" t="s">
        <v>55</v>
      </c>
      <c r="C75" s="8" t="s">
        <v>319</v>
      </c>
      <c r="D75" t="str">
        <f t="shared" si="2"/>
        <v>Universidade Da Beira Interior  - Covilhã - (Proc 5242, Lic 596/16) - (Proc 5242, Lic 596/16)</v>
      </c>
    </row>
    <row r="76" spans="1:4" x14ac:dyDescent="0.25">
      <c r="A76" s="8" t="s">
        <v>249</v>
      </c>
      <c r="B76" s="8" t="s">
        <v>46</v>
      </c>
      <c r="C76" s="8" t="s">
        <v>263</v>
      </c>
      <c r="D76" t="str">
        <f t="shared" si="2"/>
        <v>Universidade de Coimbra - Instituto de Tecnologias Nucleares Aplicadas à Saúde - Laboratório de Medicina Nuclear - COIMBRA - (Proc 735-C, Lic 781/15) - (Proc 735-C, Lic 781/15)</v>
      </c>
    </row>
    <row r="77" spans="1:4" x14ac:dyDescent="0.25">
      <c r="A77" s="8" t="s">
        <v>320</v>
      </c>
      <c r="B77" s="8" t="s">
        <v>47</v>
      </c>
      <c r="C77" s="8" t="s">
        <v>321</v>
      </c>
      <c r="D77" t="str">
        <f t="shared" si="2"/>
        <v>Universidade do Algarve - FARO - (Proc 212, Lic 597/16) - (Proc 212, Lic 597/16)</v>
      </c>
    </row>
    <row r="78" spans="1:4" x14ac:dyDescent="0.25">
      <c r="A78" s="8" t="s">
        <v>285</v>
      </c>
      <c r="B78" s="8" t="s">
        <v>286</v>
      </c>
      <c r="C78" s="8" t="s">
        <v>287</v>
      </c>
      <c r="D78" t="str">
        <f t="shared" si="2"/>
        <v>Universidade do Minho - Escola de Ciências - Departamento de Biologia - BRAGA - (Proc 511-E, Lic 1765/15) - (Proc 511-E, Lic 1765/15)</v>
      </c>
    </row>
    <row r="79" spans="1:4" x14ac:dyDescent="0.25">
      <c r="A79" s="8" t="s">
        <v>407</v>
      </c>
      <c r="B79" s="8" t="s">
        <v>155</v>
      </c>
      <c r="C79" s="8" t="s">
        <v>408</v>
      </c>
      <c r="D79" t="str">
        <f t="shared" si="2"/>
        <v>Universidade do Porto - Faculdade de Medicina  - Departamento de Bioquímica - PORTO - (Proc 38-I, Lic 96/18) - (Proc 38-I, Lic 96/18)</v>
      </c>
    </row>
    <row r="80" spans="1:4" x14ac:dyDescent="0.25">
      <c r="A80" s="8" t="s">
        <v>322</v>
      </c>
      <c r="B80" s="8" t="s">
        <v>323</v>
      </c>
      <c r="C80" s="8" t="s">
        <v>324</v>
      </c>
      <c r="D80" t="str">
        <f t="shared" si="2"/>
        <v>Universidade Nova de Lisboa - Faculdade de Ciências e Tecnologia - Núcleo do Departamento de Conservação e Restauro - CAPARICA - (Proc 540-D, Lic 828/16) - (Proc 540-D, Lic 828/16)</v>
      </c>
    </row>
    <row r="81" spans="1:3" x14ac:dyDescent="0.25">
      <c r="A81" s="8"/>
      <c r="B81" s="8"/>
      <c r="C81" s="8"/>
    </row>
    <row r="82" spans="1:3" x14ac:dyDescent="0.25">
      <c r="A82" s="8"/>
      <c r="B82" s="8"/>
      <c r="C82" s="8"/>
    </row>
    <row r="83" spans="1:3" x14ac:dyDescent="0.25">
      <c r="A83" s="8"/>
      <c r="B83" s="8"/>
      <c r="C83" s="8"/>
    </row>
    <row r="84" spans="1:3" x14ac:dyDescent="0.25">
      <c r="A84" s="8"/>
      <c r="B84" s="8"/>
      <c r="C84" s="8"/>
    </row>
    <row r="85" spans="1:3" x14ac:dyDescent="0.25">
      <c r="A85" s="8"/>
      <c r="B85" s="8"/>
      <c r="C85" s="8"/>
    </row>
    <row r="86" spans="1:3" x14ac:dyDescent="0.25">
      <c r="A86" s="8"/>
      <c r="B86" s="8"/>
      <c r="C86" s="8"/>
    </row>
    <row r="87" spans="1:3" x14ac:dyDescent="0.25">
      <c r="A87" s="8"/>
      <c r="B87" s="8"/>
      <c r="C87" s="8"/>
    </row>
    <row r="88" spans="1:3" x14ac:dyDescent="0.25">
      <c r="A88" s="8"/>
      <c r="B88" s="8"/>
      <c r="C88" s="8"/>
    </row>
    <row r="89" spans="1:3" x14ac:dyDescent="0.25">
      <c r="A89" s="8"/>
      <c r="B89" s="8"/>
      <c r="C89" s="8"/>
    </row>
    <row r="90" spans="1:3" x14ac:dyDescent="0.25">
      <c r="A90" s="8"/>
      <c r="B90" s="8"/>
      <c r="C90" s="8"/>
    </row>
    <row r="91" spans="1:3" x14ac:dyDescent="0.25">
      <c r="A91" s="8"/>
      <c r="B91" s="8"/>
      <c r="C91" s="8"/>
    </row>
    <row r="92" spans="1:3" x14ac:dyDescent="0.25">
      <c r="A92" s="8"/>
      <c r="B92" s="8"/>
      <c r="C92" s="8"/>
    </row>
    <row r="93" spans="1:3" x14ac:dyDescent="0.25">
      <c r="A93" s="8"/>
      <c r="B93" s="8"/>
      <c r="C93" s="8"/>
    </row>
    <row r="94" spans="1:3" x14ac:dyDescent="0.25">
      <c r="A94" s="8"/>
      <c r="B94" s="8"/>
      <c r="C94" s="8"/>
    </row>
    <row r="95" spans="1:3" x14ac:dyDescent="0.25">
      <c r="A95" s="8"/>
      <c r="B95" s="8"/>
      <c r="C95" s="8"/>
    </row>
    <row r="96" spans="1:3" x14ac:dyDescent="0.25">
      <c r="A96" s="8"/>
      <c r="B96" s="8"/>
      <c r="C96" s="8"/>
    </row>
  </sheetData>
  <sortState xmlns:xlrd2="http://schemas.microsoft.com/office/spreadsheetml/2017/richdata2" ref="A2:D96">
    <sortCondition ref="B2:B96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</vt:i4>
      </vt:variant>
    </vt:vector>
  </HeadingPairs>
  <TitlesOfParts>
    <vt:vector size="8" baseType="lpstr">
      <vt:lpstr>Pedido</vt:lpstr>
      <vt:lpstr>Entidades</vt:lpstr>
      <vt:lpstr>Isotopos</vt:lpstr>
      <vt:lpstr>Declaraçao</vt:lpstr>
      <vt:lpstr>Conversor de entidades</vt:lpstr>
      <vt:lpstr>Declaraçao!Área_de_Impressão</vt:lpstr>
      <vt:lpstr>Pedido!Área_de_Impressão</vt:lpstr>
      <vt:lpstr>Pedido!Títulos_de_Impressão</vt:lpstr>
    </vt:vector>
  </TitlesOfParts>
  <Company>iMac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Rosário</cp:lastModifiedBy>
  <cp:lastPrinted>2021-01-05T14:58:30Z</cp:lastPrinted>
  <dcterms:created xsi:type="dcterms:W3CDTF">2011-09-05T19:25:57Z</dcterms:created>
  <dcterms:modified xsi:type="dcterms:W3CDTF">2024-05-03T13:40:28Z</dcterms:modified>
</cp:coreProperties>
</file>