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8800" windowHeight="12300" tabRatio="786" activeTab="0"/>
  </bookViews>
  <sheets>
    <sheet name="Guidelines and conditions" sheetId="1" r:id="rId1"/>
    <sheet name="Uncertainty_Sum" sheetId="2" r:id="rId2"/>
    <sheet name="Uncertainty_Product"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'Translations'!$A$1:$C$1</definedName>
    <definedName name="_xlfn.T.INV" hidden="1">#NAME?</definedName>
    <definedName name="_xlfn.T.INV.2T" hidden="1">#NAME?</definedName>
    <definedName name="CNTR_TrueFalse">'Uncertainty_Sum'!$W$5:$W$5</definedName>
    <definedName name="_xlnm.Print_Area" localSheetId="0">'Guidelines and conditions'!$A$4:$L$72</definedName>
    <definedName name="_xlnm.Print_Area" localSheetId="2">'Uncertainty_Product'!$B$5:$O$49</definedName>
    <definedName name="_xlnm.Print_Area" localSheetId="1">'Uncertainty_Sum'!$B$5:$O$673</definedName>
    <definedName name="_xlnm.Print_Area" localSheetId="6">'VersionDocumentation'!$A$1:$E$92</definedName>
    <definedName name="EUconst_ConfidenceLevel">'EUwideConstants'!$B$17:$B$18</definedName>
    <definedName name="EUconst_CorrelationFactor">'EUwideConstants'!$B$27:$B$28</definedName>
    <definedName name="EUconst_CorrelationType">'EUwideConstants'!$A$27:$A$28</definedName>
    <definedName name="EUconst_DistributionCorrection">'EUwideConstants'!$B$21:$B$24</definedName>
    <definedName name="EUconst_DistributionType">'EUwideConstants'!$A$21:$A$24</definedName>
    <definedName name="EUconst_ERR_Inconsistent">'EUwideConstants'!$B$14</definedName>
    <definedName name="EUconst_InService">'EUwideConstants'!$A$31:$A$32</definedName>
    <definedName name="EUconst_UncertaintyThresholds">'EUwideConstants'!$A$5:$A$12</definedName>
    <definedName name="EUconst_UncertaintyType">'EUwideConstants'!$A$17:$A$18</definedName>
    <definedName name="JUMP_b_Guidelines_Top">'Guidelines and conditions'!$A$5</definedName>
    <definedName name="Product_Top">'Uncertainty_Product'!$C$6</definedName>
    <definedName name="Sum_Top">'Uncertainty_Sum'!$C$6</definedName>
  </definedNames>
  <calcPr fullCalcOnLoad="1"/>
</workbook>
</file>

<file path=xl/sharedStrings.xml><?xml version="1.0" encoding="utf-8"?>
<sst xmlns="http://schemas.openxmlformats.org/spreadsheetml/2006/main" count="1005" uniqueCount="333">
  <si>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</si>
  <si>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</si>
  <si>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</si>
  <si>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</si>
  <si>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</si>
  <si>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</si>
  <si>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</si>
  <si>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</si>
  <si>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</si>
  <si>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</si>
  <si>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</si>
  <si>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</si>
  <si>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</si>
  <si>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</si>
  <si>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</si>
  <si>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</si>
  <si>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</si>
  <si>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</si>
  <si>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</si>
  <si>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</si>
  <si>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</si>
  <si>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</si>
  <si>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</si>
  <si>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</si>
  <si>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</si>
  <si>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</si>
  <si>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</si>
  <si>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</si>
  <si>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</si>
  <si>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</si>
  <si>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</si>
  <si>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</si>
  <si>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</si>
  <si>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</si>
  <si>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</si>
  <si>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</si>
  <si>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</si>
  <si>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</si>
  <si>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</si>
  <si>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</si>
  <si>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</si>
  <si>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</si>
  <si>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</si>
  <si>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</si>
  <si>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</si>
  <si>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</si>
  <si>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</si>
  <si>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</si>
  <si>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</si>
  <si>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</si>
  <si>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</si>
  <si>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</si>
  <si>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</si>
  <si>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</si>
  <si>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</si>
  <si>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</si>
  <si>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</si>
  <si>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</si>
  <si>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</si>
  <si>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</si>
  <si>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</si>
  <si>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</si>
  <si>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</si>
  <si>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Light yellow fields indicate that an input is optional.</t>
  </si>
  <si>
    <t>Light grey areas are dedicated for navigation and hyperlinks.</t>
  </si>
  <si>
    <t>Navigation area:</t>
  </si>
  <si>
    <t>Previous sheet</t>
  </si>
  <si>
    <t>Next sheet</t>
  </si>
  <si>
    <t>Top of sheet</t>
  </si>
  <si>
    <t>-</t>
  </si>
  <si>
    <t>MS are free to use this sheet</t>
  </si>
  <si>
    <t>bg</t>
  </si>
  <si>
    <t>es</t>
  </si>
  <si>
    <t>de</t>
  </si>
  <si>
    <t>el</t>
  </si>
  <si>
    <t>fr</t>
  </si>
  <si>
    <t>it</t>
  </si>
  <si>
    <t>lv</t>
  </si>
  <si>
    <t>lt</t>
  </si>
  <si>
    <t>hu</t>
  </si>
  <si>
    <t>mt</t>
  </si>
  <si>
    <t>Member State-specific guidance is listed here:</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</si>
  <si>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</si>
  <si>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</si>
  <si>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</si>
  <si>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</si>
  <si>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</si>
  <si>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</si>
  <si>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</si>
  <si>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</si>
  <si>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</si>
  <si>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</si>
  <si>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</si>
  <si>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</si>
  <si>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</si>
  <si>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</si>
  <si>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</si>
  <si>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</si>
  <si>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</si>
  <si>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</si>
  <si>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</si>
  <si>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</si>
  <si>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</si>
  <si>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</si>
  <si>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</si>
  <si>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</si>
  <si>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</si>
  <si>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</si>
  <si>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</si>
  <si>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</si>
  <si>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</si>
  <si>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</si>
  <si>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</si>
  <si>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</si>
  <si>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</si>
  <si>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</si>
  <si>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</si>
  <si>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</si>
  <si>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</si>
  <si>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</si>
  <si>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</si>
  <si>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</si>
  <si>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</si>
  <si>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</si>
  <si>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</si>
  <si>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</si>
  <si>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</si>
  <si>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</si>
  <si>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</si>
  <si>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</si>
  <si>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</si>
  <si>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</si>
  <si>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</si>
  <si>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</si>
  <si>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</si>
  <si>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</si>
  <si>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</si>
  <si>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</si>
  <si>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</si>
  <si>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</si>
  <si>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</si>
  <si>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</si>
  <si>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</si>
  <si>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</si>
  <si>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</si>
  <si>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</si>
  <si>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</si>
  <si>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</si>
  <si>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</si>
  <si>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</si>
  <si>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</si>
  <si>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</si>
  <si>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</si>
  <si>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</si>
  <si>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</si>
  <si>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</si>
  <si>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</si>
  <si>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</si>
  <si>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</si>
  <si>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</si>
  <si>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</si>
  <si>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</si>
  <si>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</si>
  <si>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</si>
  <si>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</si>
  <si>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</si>
  <si>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</si>
  <si>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</si>
  <si>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</si>
  <si>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</si>
  <si>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</si>
  <si>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</si>
  <si>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</si>
  <si>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</si>
  <si>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</si>
  <si>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</si>
  <si>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</si>
  <si>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</si>
  <si>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</si>
  <si>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</si>
  <si>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</si>
  <si>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</si>
  <si>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</si>
  <si>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</si>
  <si>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</si>
  <si>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</si>
  <si>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</si>
  <si>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</si>
  <si>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</si>
  <si>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</si>
  <si>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</si>
  <si>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</si>
  <si>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</si>
  <si>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</si>
  <si>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</si>
  <si>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EUconst_UncertaintyThresholds</t>
  </si>
  <si>
    <t>EUconst_ERR_Inconsistent</t>
  </si>
  <si>
    <t>EUconst_UncertaintyType</t>
  </si>
  <si>
    <t>expanded</t>
  </si>
  <si>
    <t>EUconst_ConfidenceLevel</t>
  </si>
  <si>
    <t xml:space="preserve">Quantity per delivery [e.g. t or Nm³] </t>
  </si>
  <si>
    <t>Annual number of deliveries</t>
  </si>
  <si>
    <t>Standard or expanded uncertainty?</t>
  </si>
  <si>
    <t>Correlated or uncorrelated?</t>
  </si>
  <si>
    <t>Type of distribution</t>
  </si>
  <si>
    <t>EUconst_DistributionType</t>
  </si>
  <si>
    <t>normal</t>
  </si>
  <si>
    <t>rectangular</t>
  </si>
  <si>
    <t>triangular</t>
  </si>
  <si>
    <t>unknown</t>
  </si>
  <si>
    <t>EUconst_DistributionCorrection</t>
  </si>
  <si>
    <t>EUconst_CorrelationType</t>
  </si>
  <si>
    <t>correlated</t>
  </si>
  <si>
    <t>uncorrelated</t>
  </si>
  <si>
    <t>EUconst_CorrelationFactor</t>
  </si>
  <si>
    <t xml:space="preserve">Annual quantity [e.g. t or Nm³] </t>
  </si>
  <si>
    <t xml:space="preserve">Storage capacity [e.g. t or m³] </t>
  </si>
  <si>
    <t>Total uncertainty (k=1)</t>
  </si>
  <si>
    <t>Total uncertainty (k=2)</t>
  </si>
  <si>
    <t>Please enter here for each measurement instrument involved the average quantity per measurement and to which the uncertainty is associated.</t>
  </si>
  <si>
    <t>Quantity per measurement</t>
  </si>
  <si>
    <t>Number of measurements</t>
  </si>
  <si>
    <t xml:space="preserve">Quantity per measurement [e.g. t or Nm³] </t>
  </si>
  <si>
    <t>Annual number of measurements</t>
  </si>
  <si>
    <t>Coverage</t>
  </si>
  <si>
    <t>Exponential factor</t>
  </si>
  <si>
    <t>Conversion factor</t>
  </si>
  <si>
    <t>Uncertainty budget</t>
  </si>
  <si>
    <t>Make grey standard/expanded?</t>
  </si>
  <si>
    <t>Uncertainty related to each measurement</t>
  </si>
  <si>
    <t>normal distribution: this type of distribution typically occurs for uncertainties provided in calibration reports, manufacturer’s specifications and combined uncertainties.</t>
  </si>
  <si>
    <t>rectangular distribution: this type of distribution typically occurs for maximum permissible errors, tolerances and uncertainties provided in reference books.
• Tolerances
• Reference book values</t>
  </si>
  <si>
    <t>unknown distribution: if the distribution is unknown, a rectangular distribution is assumed.</t>
  </si>
  <si>
    <t>The type of uncertainty distribution and the coverage (standard or expanded) associated with that percentage will have to be provided in the following columns (see below.)</t>
  </si>
  <si>
    <t>Please enter here the relative uncertainty associated with each measurement, expressed as %.</t>
  </si>
  <si>
    <t>Please enter here the relevant type of uncertainty distribution choosing one of the following from the drop-down list:</t>
  </si>
  <si>
    <t>Example 2: A gas-fired district heating installation has two boilers. Activity data measurements are based on readings from the two flow meters adjacent to each boiler. In that case, two lines have to be used, one for each flow meter.</t>
  </si>
  <si>
    <t xml:space="preserve">Please enter here whether the individual measurements are correlated or uncorrelated. </t>
  </si>
  <si>
    <t>The uncertainty can be obtained from different sources, e.g. maximum permissible errors in service in legal metrological control, results from calibration, manufacturer's specification, etc.</t>
  </si>
  <si>
    <t>Example: Each batch of a solid material purchased on the market is measured by the operator's weighbridge. In this case the measurements may have to be assumed as being correlated.</t>
  </si>
  <si>
    <r>
      <t>For normal distributions, please enter here whether the uncertainty provided is the standard (1</t>
    </r>
    <r>
      <rPr>
        <sz val="8"/>
        <color indexed="18"/>
        <rFont val="Consolas"/>
        <family val="3"/>
      </rPr>
      <t>σ</t>
    </r>
    <r>
      <rPr>
        <i/>
        <sz val="8"/>
        <color indexed="18"/>
        <rFont val="Arial"/>
        <family val="2"/>
      </rPr>
      <t>, k=1, 68%) or expanded (2σ, k=2, 95%) uncertainty.</t>
    </r>
  </si>
  <si>
    <t>Dist. Rect or Tri?</t>
  </si>
  <si>
    <t>Correlation?</t>
  </si>
  <si>
    <t>Uncertainty related to the input quantity</t>
  </si>
  <si>
    <t>Amount of fuel or material imported to/consumed within the installation</t>
  </si>
  <si>
    <t>Quantity (imported, consumed)</t>
  </si>
  <si>
    <t>Quantity (exported)</t>
  </si>
  <si>
    <t>Quantity (stored)</t>
  </si>
  <si>
    <t>Please enter here information on the stock levels (e.g. storage tanks, silos) in which the fuel or material is stored.</t>
  </si>
  <si>
    <t>Amount of fuel or material exported from the installation</t>
  </si>
  <si>
    <t>Storage capacity for the fuel or material in the installation</t>
  </si>
  <si>
    <t>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t>
  </si>
  <si>
    <t>This is an optional tool for calculating the uncertainty associated with the measurement of annual quantities</t>
  </si>
  <si>
    <t>iii.</t>
  </si>
  <si>
    <t>a.</t>
  </si>
  <si>
    <t>i.</t>
  </si>
  <si>
    <t>ii.</t>
  </si>
  <si>
    <t>iv.</t>
  </si>
  <si>
    <t>v.</t>
  </si>
  <si>
    <t>b.</t>
  </si>
  <si>
    <t>c.</t>
  </si>
  <si>
    <t xml:space="preserve">Average annual quantity consumed [e.g. t or Nm³] </t>
  </si>
  <si>
    <t>d.</t>
  </si>
  <si>
    <t>e.</t>
  </si>
  <si>
    <t>Total uncertainty (k=1, 1σ, 68%)</t>
  </si>
  <si>
    <t>Total uncertainty (k=2, 2σ, 95%)</t>
  </si>
  <si>
    <t>https://eur-lex.europa.eu/eli/dir/2003/87/2018-04-08</t>
  </si>
  <si>
    <t>https://eur-lex.europa.eu/eli/reg/2012/601/2019-01-01</t>
  </si>
  <si>
    <t>Tools - Uncertainty assessment of a sum</t>
  </si>
  <si>
    <t>Tools - Uncertainty assessment of a product</t>
  </si>
  <si>
    <t>Tool for uncertainty assessment</t>
  </si>
  <si>
    <t>Input quantity - name of parameter</t>
  </si>
  <si>
    <t>f.</t>
  </si>
  <si>
    <t>Are inputs under a) correlated or uncorrelated?</t>
  </si>
  <si>
    <t>Please indicate here if the inputs i. to v. under point a) are correlated or uncorrelated. If left empty, it is assumed that the input quantities are correlated.</t>
  </si>
  <si>
    <t>Please enter here information for each measurement instrument (e.g. operator has two sub-meters to give total amounts consumed or data obtained from each supplier of the specific fuel or material).</t>
  </si>
  <si>
    <t>standard</t>
  </si>
  <si>
    <t>This is the overall uncertainty associated with the annual quantity. The value displayed here is the uncertainty which has to be compared with the threshold of the required tier to check compliance.</t>
  </si>
  <si>
    <t>The consolidated Directive can be downloaded from:</t>
  </si>
  <si>
    <t>The Monitoring and Reporting Regulation (Commission Regulation (EU) No 601/2012, hereinafter the "MRR"), defines further requirements for monitoring and reporting. The latest version of the MRR can be downloaded from:</t>
  </si>
  <si>
    <t>https://ec.europa.eu/clima/policies/ets/monitoring_en</t>
  </si>
  <si>
    <t>https://ec.europa.eu/clima/policies/ets/monitoring_en#tab-0-1</t>
  </si>
  <si>
    <t>https://ec.europa.eu/clima/sites/clima/files/ets/monitoring/docs/uncertainty_assessment_training_material_en.pdf</t>
  </si>
  <si>
    <t>https://ec.europa.eu/clima/sites/clima/files/ets/monitoring/docs/gd4_guidance_uncertainty_en.pdf</t>
  </si>
  <si>
    <t xml:space="preserve">Each tool in this sheet allows to calculate the uncertainty of a sum as described in sections 8.2 and 8.3 of "Guidance Document 4", in particular examples 2, 5, 7, 8 and 9 discussed in those sections, as well as examples 1, 2, 3, 7 and 9 of Annex III of the "Training Material on Uncertainty Assessment" </t>
  </si>
  <si>
    <t xml:space="preserve">Each tool in this sheet allows to calculate the uncertainty of a sum as described in sections 8.2 and 8.3 of "Guidance Document 4", in particular examples 3 and 6 discussed in those sections, as well as examples 6 and 8 in Annex III of the "Training Material on Uncertainty Assessment" </t>
  </si>
  <si>
    <t>This file constitutes a tool developed by the Commission services for the purpose of harmonising the determination of uncertainties of measurements pursuant to Articles 12(1)(a), 28 and 29 of the MRR.</t>
  </si>
  <si>
    <t>Inconsistent!</t>
  </si>
  <si>
    <t>rectangular distribution: this type of distribution typically occurs for maximum permissible errors, tolerances and uncertainties provided in reference books.</t>
  </si>
  <si>
    <t>Storage levels at the begining and the end of the year</t>
  </si>
  <si>
    <t>Beginning of the year</t>
  </si>
  <si>
    <t>End of the year</t>
  </si>
  <si>
    <t>unknown distribution: if the distribution is unknown, a normal distribution is assumed.</t>
  </si>
  <si>
    <t xml:space="preserve">Stock level 
[e.g. t or m³] </t>
  </si>
  <si>
    <t>Storage capacity (share of annual quantity):</t>
  </si>
  <si>
    <t>g.</t>
  </si>
  <si>
    <t>The annual quantity is calculated by deducting exported amounts under b) from amounts imported/consumed under a, as well as the stock level changes under d.</t>
  </si>
  <si>
    <t>Entries here are not mandatory to determine the average annual uncertainty. However, the actual uncertainty achieved can be determined at the end of the year by complementing entries under a and b above with entries for the stock levels at the beginning and at the end below.</t>
  </si>
  <si>
    <t>triangular distribution: this type of distribution is typically used e.g. where there is only limited sample data for a population, cases where the relationship between variables is known but data is scarce, etc.</t>
  </si>
  <si>
    <t>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t>
  </si>
  <si>
    <t>in service</t>
  </si>
  <si>
    <t>not in service</t>
  </si>
  <si>
    <t>EUconst_InService</t>
  </si>
  <si>
    <t>Conversion factor to "in service"</t>
  </si>
  <si>
    <t>Value "in service"?</t>
  </si>
  <si>
    <t>"in service" conversion</t>
  </si>
  <si>
    <t>Make grey "in service"</t>
  </si>
  <si>
    <t>Please select here if the uncertainty provided is the uncertainty "in service" or not. "In service" means that the uncertainty specified takes into account all parameters contributing to the uncertainty of the measuring instrument under its use specification, e.g. drift.</t>
  </si>
  <si>
    <t>The uncertainty would be "not in service" if it relates e.g. to the maximum permissible error (but not in service), calibration certificates etc.</t>
  </si>
  <si>
    <t xml:space="preserve">Please enter here the conversion factor for the uncertainty "in service". If "in service" is selected above, the cell will be greyed out and a value of 1 applied. </t>
  </si>
  <si>
    <t>If no entries are made here, a value of 2 to convert the uncertainty to "in service" will be applied.</t>
  </si>
  <si>
    <t>Final version</t>
  </si>
  <si>
    <t>Name or brief description</t>
  </si>
  <si>
    <t>Please enter here information for each measurement instrument related to any amounts of the fuel or material that are exported from the installation instead of being consumed therein (e.g. natural gas or fuel oil sold to third parties).</t>
  </si>
  <si>
    <t>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t>
  </si>
  <si>
    <t>Please enter here the annual number of measurements which the uncertainty is associated with.</t>
  </si>
  <si>
    <t>The multiplication of that number with the quantity per measurement amounts to the amounts to the annual quantity determined by this measurement instrument.</t>
  </si>
  <si>
    <t>For all other types of distribution, entries here are not relevant and the cell will be greyed out.</t>
  </si>
  <si>
    <t>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t>
  </si>
  <si>
    <t>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t>
  </si>
  <si>
    <t>In practice, input quantities are often correlated because the same physical measurement standard, measuring instrument, reference date, or even measurement method is used in the estimation of their values.</t>
  </si>
  <si>
    <t>Second Draft by UBA</t>
  </si>
  <si>
    <t>This is the final version of the tool for the assessment of uncertainties, dated 9 December 2019.</t>
  </si>
  <si>
    <t>The Monitoring and Reporting Regulation (Commission Regulation (EU) No 2018/2066, as amended, hereinafter the "MRR"), defines further requirements for monitoring and reporting. The MRR can be downloaded from:</t>
  </si>
  <si>
    <t>https://eur-lex.europa.eu/eli/dir/2003/87/2021-01-01</t>
  </si>
  <si>
    <t>https://eur-lex.europa.eu/eli/reg_impl/2018/2066/2021-01-01</t>
  </si>
  <si>
    <t>https://ec.europa.eu/clima/eu-action/eu-emissions-trading-system-eu-ets_en</t>
  </si>
  <si>
    <t>https://ec.europa.eu/clima/system/files/2021-10/policy_ets_monitoring_gd4_guidance_uncertainty_en.pdf</t>
  </si>
  <si>
    <t>https://ec.europa.eu/clima/system/files/2016-11/uncertainty_assessment_training_material_en.pdf</t>
  </si>
  <si>
    <t>Update for phase 4</t>
  </si>
  <si>
    <t>tool_uncertainty</t>
  </si>
  <si>
    <t>https://ec.europa.eu/clima/eu-action/eu-emissions-trading-system-eu-ets/monitoring-reporting-and-verification-eu-ets-emissions_en</t>
  </si>
  <si>
    <t>This is the final version of the tool for the assessment of uncertainties, updated for phase 4 of the EU ETS, dated 12 January 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</si>
</sst>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_ ;[Red]\-#,##0\ "/>
    <numFmt numFmtId="173" formatCode="0.000000%"/>
    <numFmt numFmtId="174" formatCode="0.0%"/>
    <numFmt numFmtId="175" formatCode="#,##0.0"/>
    <numFmt numFmtId="176" formatCode="&quot;Ja&quot;;&quot;Ja&quot;;&quot;Nein&quot;"/>
    <numFmt numFmtId="177" formatCode="&quot;Wahr&quot;;&quot;Wahr&quot;;&quot;Falsch&quot;"/>
    <numFmt numFmtId="178" formatCode="&quot;Ein&quot;;&quot;Ein&quot;;&quot;Aus&quot;"/>
    <numFmt numFmtId="179" formatCode="[$€-2]\ #,##0.00_);[Red]\([$€-2]\ #,##0.00\)"/>
  </numFmts>
  <fonts count="61">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u val="single"/>
      <sz val="10"/>
      <color indexed="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u val="single"/>
      <sz val="10"/>
      <color indexed="62"/>
      <name val="Arial"/>
      <family val="2"/>
    </font>
    <font>
      <i/>
      <sz val="10"/>
      <name val="Arial"/>
      <family val="2"/>
    </font>
    <font>
      <b/>
      <sz val="10"/>
      <color indexed="10"/>
      <name val="Arial"/>
      <family val="2"/>
    </font>
    <font>
      <u val="single"/>
      <sz val="10"/>
      <color indexed="36"/>
      <name val="Arial"/>
      <family val="2"/>
    </font>
    <font>
      <sz val="9"/>
      <name val="Arial"/>
      <family val="2"/>
    </font>
    <font>
      <i/>
      <sz val="9"/>
      <color indexed="62"/>
      <name val="Arial"/>
      <family val="2"/>
    </font>
    <font>
      <i/>
      <sz val="9"/>
      <color indexed="18"/>
      <name val="Arial"/>
      <family val="2"/>
    </font>
    <font>
      <b/>
      <sz val="11"/>
      <name val="Arial"/>
      <family val="2"/>
    </font>
    <font>
      <b/>
      <sz val="18"/>
      <name val="Arial"/>
      <family val="2"/>
    </font>
    <font>
      <b/>
      <i/>
      <sz val="8"/>
      <color indexed="18"/>
      <name val="Arial"/>
      <family val="2"/>
    </font>
    <font>
      <b/>
      <sz val="10"/>
      <color indexed="62"/>
      <name val="Arial"/>
      <family val="2"/>
    </font>
    <font>
      <sz val="10"/>
      <color indexed="62"/>
      <name val="Arial"/>
      <family val="2"/>
    </font>
    <font>
      <u val="single"/>
      <sz val="10"/>
      <color indexed="62"/>
      <name val="Arial"/>
      <family val="2"/>
    </font>
    <font>
      <b/>
      <sz val="11"/>
      <color indexed="62"/>
      <name val="Arial"/>
      <family val="2"/>
    </font>
    <font>
      <b/>
      <sz val="12"/>
      <color indexed="62"/>
      <name val="Arial"/>
      <family val="2"/>
    </font>
    <font>
      <sz val="10"/>
      <color indexed="18"/>
      <name val="Arial"/>
      <family val="2"/>
    </font>
    <font>
      <sz val="72"/>
      <color indexed="17"/>
      <name val="Arial"/>
      <family val="2"/>
    </font>
    <font>
      <sz val="9"/>
      <name val="Times New Roman"/>
      <family val="1"/>
    </font>
    <font>
      <b/>
      <i/>
      <sz val="10"/>
      <color indexed="18"/>
      <name val="Arial"/>
      <family val="2"/>
    </font>
    <font>
      <sz val="10"/>
      <color indexed="8"/>
      <name val="Arial"/>
      <family val="2"/>
    </font>
    <font>
      <sz val="8"/>
      <color indexed="18"/>
      <name val="Consolas"/>
      <family val="3"/>
    </font>
    <font>
      <b/>
      <sz val="12"/>
      <name val="Arial"/>
      <family val="2"/>
    </font>
    <font>
      <sz val="12"/>
      <name val="Arial"/>
      <family val="2"/>
    </font>
    <font>
      <sz val="14"/>
      <name val="Arial"/>
      <family val="2"/>
    </font>
    <font>
      <sz val="14"/>
      <color indexed="18"/>
      <name val="Arial"/>
      <family val="2"/>
    </font>
    <font>
      <sz val="9"/>
      <color indexed="10"/>
      <name val="Arial"/>
      <family val="2"/>
    </font>
    <font>
      <sz val="14"/>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sz val="11"/>
      <color rgb="FFFA7D00"/>
      <name val="Calibri"/>
      <family val="2"/>
    </font>
    <font>
      <b/>
      <sz val="11"/>
      <color theme="0"/>
      <name val="Calibri"/>
      <family val="2"/>
    </font>
    <font>
      <b/>
      <sz val="10"/>
      <color rgb="FFFF0000"/>
      <name val="Arial"/>
      <family val="2"/>
    </font>
    <font>
      <sz val="9"/>
      <color rgb="FFFF0000"/>
      <name val="Arial"/>
      <family val="2"/>
    </font>
    <font>
      <sz val="14"/>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2"/>
        <bgColor indexed="64"/>
      </patternFill>
    </fill>
    <fill>
      <patternFill patternType="solid">
        <fgColor rgb="FFCCFFFF"/>
        <bgColor indexed="64"/>
      </patternFill>
    </fill>
    <fill>
      <patternFill patternType="solid">
        <fgColor rgb="FFCC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BFBFBF"/>
        <bgColor indexed="64"/>
      </patternFill>
    </fill>
    <fill>
      <patternFill patternType="solid">
        <fgColor rgb="FF808080"/>
        <bgColor indexed="64"/>
      </patternFill>
    </fill>
    <fill>
      <patternFill patternType="solid">
        <fgColor theme="0" tint="-0.4999699890613556"/>
        <bgColor indexed="64"/>
      </patternFill>
    </fill>
    <fill>
      <patternFill patternType="lightUp">
        <bgColor indexed="9"/>
      </patternFill>
    </fill>
  </fills>
  <borders count="8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tint="0.49998000264167786"/>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right/>
      <top/>
      <bottom style="medium"/>
    </border>
    <border>
      <left>
        <color indexed="63"/>
      </left>
      <right style="medium"/>
      <top>
        <color indexed="63"/>
      </top>
      <bottom style="medium"/>
    </border>
    <border>
      <left/>
      <right/>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hair"/>
    </border>
    <border>
      <left style="thin"/>
      <right>
        <color indexed="63"/>
      </right>
      <top style="hair"/>
      <bottom style="hair"/>
    </border>
    <border>
      <left style="thin"/>
      <right/>
      <top style="hair"/>
      <bottom style="thin"/>
    </border>
    <border>
      <left>
        <color indexed="63"/>
      </left>
      <right>
        <color indexed="63"/>
      </right>
      <top style="hair"/>
      <bottom>
        <color indexed="63"/>
      </bottom>
    </border>
    <border>
      <left>
        <color indexed="63"/>
      </left>
      <right style="hair"/>
      <top style="hair"/>
      <bottom style="hair"/>
    </border>
    <border>
      <left style="medium"/>
      <right/>
      <top style="medium"/>
      <bottom style="thin"/>
    </border>
    <border>
      <left style="medium"/>
      <right/>
      <top style="thin"/>
      <bottom style="thin"/>
    </border>
    <border>
      <left style="medium"/>
      <right/>
      <top style="thin"/>
      <bottom style="medium"/>
    </border>
    <border>
      <left>
        <color indexed="63"/>
      </left>
      <right style="thin"/>
      <top style="thin"/>
      <bottom style="medium"/>
    </border>
    <border>
      <left>
        <color indexed="63"/>
      </left>
      <right style="thin"/>
      <top style="medium"/>
      <bottom style="thin"/>
    </border>
    <border>
      <left style="hair"/>
      <right style="hair"/>
      <top style="hair"/>
      <bottom style="hair"/>
    </border>
    <border>
      <left style="hair"/>
      <right>
        <color indexed="63"/>
      </right>
      <top style="medium"/>
      <bottom style="hair"/>
    </border>
    <border>
      <left>
        <color indexed="63"/>
      </left>
      <right style="thin"/>
      <top style="medium"/>
      <bottom style="hair"/>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hair"/>
      <top style="medium"/>
      <bottom style="hair"/>
    </border>
    <border>
      <left>
        <color indexed="63"/>
      </left>
      <right style="thin"/>
      <top style="hair"/>
      <bottom style="hair"/>
    </border>
    <border>
      <left/>
      <right/>
      <top style="thin"/>
      <bottom style="hair"/>
    </border>
    <border>
      <left/>
      <right style="thin"/>
      <top style="thin"/>
      <bottom style="hair"/>
    </border>
    <border>
      <left>
        <color indexed="63"/>
      </left>
      <right>
        <color indexed="63"/>
      </right>
      <top style="hair"/>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53" fillId="16"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13"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20" fillId="24" borderId="1" applyNumberFormat="0" applyAlignment="0" applyProtection="0"/>
    <xf numFmtId="0" fontId="9" fillId="3" borderId="0" applyNumberFormat="0" applyBorder="0" applyAlignment="0" applyProtection="0"/>
    <xf numFmtId="0" fontId="10" fillId="24" borderId="2" applyNumberFormat="0" applyAlignment="0" applyProtection="0"/>
    <xf numFmtId="0" fontId="28" fillId="0" borderId="0" applyNumberFormat="0" applyFill="0" applyBorder="0" applyAlignment="0" applyProtection="0"/>
    <xf numFmtId="0" fontId="11" fillId="25" borderId="3" applyNumberFormat="0" applyAlignment="0" applyProtection="0"/>
    <xf numFmtId="170" fontId="0" fillId="0" borderId="0" applyFont="0" applyFill="0" applyBorder="0" applyAlignment="0" applyProtection="0"/>
    <xf numFmtId="0" fontId="17" fillId="7" borderId="2" applyNumberFormat="0" applyAlignment="0" applyProtection="0"/>
    <xf numFmtId="0" fontId="22" fillId="0" borderId="4"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54" fillId="26"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 fillId="0" borderId="0" applyNumberFormat="0" applyFill="0" applyBorder="0" applyAlignment="0" applyProtection="0"/>
    <xf numFmtId="0" fontId="18" fillId="0" borderId="8" applyNumberFormat="0" applyFill="0" applyAlignment="0" applyProtection="0"/>
    <xf numFmtId="0" fontId="19" fillId="27" borderId="0" applyNumberFormat="0" applyBorder="0" applyAlignment="0" applyProtection="0"/>
    <xf numFmtId="0" fontId="0" fillId="28" borderId="9" applyNumberFormat="0" applyFont="0" applyAlignment="0" applyProtection="0"/>
    <xf numFmtId="0" fontId="0" fillId="29" borderId="10" applyNumberFormat="0" applyFont="0" applyAlignment="0" applyProtection="0"/>
    <xf numFmtId="9" fontId="0" fillId="0" borderId="0" applyFont="0" applyFill="0" applyBorder="0" applyAlignment="0" applyProtection="0"/>
    <xf numFmtId="0" fontId="55" fillId="30" borderId="0" applyNumberFormat="0" applyBorder="0" applyAlignment="0" applyProtection="0"/>
    <xf numFmtId="0" fontId="0" fillId="0" borderId="0">
      <alignment/>
      <protection/>
    </xf>
    <xf numFmtId="0" fontId="1"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14" fillId="0" borderId="5" applyNumberFormat="0" applyFill="0" applyAlignment="0" applyProtection="0"/>
    <xf numFmtId="0" fontId="15" fillId="0" borderId="11"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56" fillId="0" borderId="12"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57" fillId="25" borderId="13" applyNumberFormat="0" applyAlignment="0" applyProtection="0"/>
    <xf numFmtId="4" fontId="42" fillId="0" borderId="0">
      <alignment/>
      <protection/>
    </xf>
  </cellStyleXfs>
  <cellXfs count="356">
    <xf numFmtId="0" fontId="0" fillId="0" borderId="0" xfId="0" applyAlignment="1">
      <alignment/>
    </xf>
    <xf numFmtId="0" fontId="25" fillId="31" borderId="0" xfId="62" applyFont="1" applyFill="1" applyAlignment="1" applyProtection="1">
      <alignment horizontal="left" vertical="top" wrapText="1"/>
      <protection/>
    </xf>
    <xf numFmtId="3" fontId="29" fillId="29" borderId="14" xfId="67" applyNumberFormat="1" applyFont="1" applyFill="1" applyBorder="1" applyAlignment="1" applyProtection="1">
      <alignment horizontal="center" vertical="center" shrinkToFit="1"/>
      <protection locked="0"/>
    </xf>
    <xf numFmtId="10" fontId="29" fillId="29" borderId="14" xfId="67" applyNumberFormat="1" applyFont="1" applyFill="1" applyBorder="1" applyAlignment="1" applyProtection="1">
      <alignment horizontal="center" vertical="center" wrapText="1"/>
      <protection locked="0"/>
    </xf>
    <xf numFmtId="9" fontId="29" fillId="29" borderId="14" xfId="67" applyFont="1" applyFill="1" applyBorder="1" applyAlignment="1" applyProtection="1">
      <alignment horizontal="center" vertical="center" wrapText="1"/>
      <protection locked="0"/>
    </xf>
    <xf numFmtId="3" fontId="29" fillId="29" borderId="15" xfId="67" applyNumberFormat="1" applyFont="1" applyFill="1" applyBorder="1" applyAlignment="1" applyProtection="1">
      <alignment horizontal="center" vertical="center" shrinkToFit="1"/>
      <protection locked="0"/>
    </xf>
    <xf numFmtId="10" fontId="29" fillId="29" borderId="15" xfId="67" applyNumberFormat="1" applyFont="1" applyFill="1" applyBorder="1" applyAlignment="1" applyProtection="1">
      <alignment horizontal="center" vertical="center" wrapText="1"/>
      <protection locked="0"/>
    </xf>
    <xf numFmtId="9" fontId="29" fillId="29" borderId="15" xfId="67" applyFont="1" applyFill="1" applyBorder="1" applyAlignment="1" applyProtection="1">
      <alignment horizontal="center" vertical="center" wrapText="1"/>
      <protection locked="0"/>
    </xf>
    <xf numFmtId="3" fontId="29" fillId="29" borderId="16" xfId="67" applyNumberFormat="1" applyFont="1" applyFill="1" applyBorder="1" applyAlignment="1" applyProtection="1">
      <alignment horizontal="center" vertical="center" shrinkToFit="1"/>
      <protection locked="0"/>
    </xf>
    <xf numFmtId="10" fontId="29" fillId="29" borderId="16" xfId="67" applyNumberFormat="1" applyFont="1" applyFill="1" applyBorder="1" applyAlignment="1" applyProtection="1">
      <alignment horizontal="center" vertical="center" wrapText="1"/>
      <protection locked="0"/>
    </xf>
    <xf numFmtId="9" fontId="29" fillId="29" borderId="16" xfId="67" applyFont="1" applyFill="1" applyBorder="1" applyAlignment="1" applyProtection="1">
      <alignment horizontal="center" vertical="center" wrapText="1"/>
      <protection locked="0"/>
    </xf>
    <xf numFmtId="3" fontId="29" fillId="29" borderId="17" xfId="67" applyNumberFormat="1" applyFont="1" applyFill="1" applyBorder="1" applyAlignment="1" applyProtection="1">
      <alignment horizontal="center" vertical="center" shrinkToFit="1"/>
      <protection locked="0"/>
    </xf>
    <xf numFmtId="10" fontId="29" fillId="29" borderId="17" xfId="67" applyNumberFormat="1" applyFont="1" applyFill="1" applyBorder="1" applyAlignment="1" applyProtection="1">
      <alignment horizontal="center" vertical="center" wrapText="1"/>
      <protection locked="0"/>
    </xf>
    <xf numFmtId="9" fontId="29" fillId="29" borderId="17" xfId="67" applyFont="1" applyFill="1" applyBorder="1" applyAlignment="1" applyProtection="1">
      <alignment horizontal="center" vertical="center" wrapText="1"/>
      <protection locked="0"/>
    </xf>
    <xf numFmtId="0" fontId="0" fillId="31" borderId="0" xfId="0" applyFont="1" applyFill="1" applyAlignment="1" applyProtection="1">
      <alignment/>
      <protection/>
    </xf>
    <xf numFmtId="0" fontId="0" fillId="31" borderId="0" xfId="0" applyFill="1" applyAlignment="1" applyProtection="1">
      <alignment/>
      <protection/>
    </xf>
    <xf numFmtId="0" fontId="0" fillId="31" borderId="0" xfId="0" applyFill="1" applyAlignment="1" applyProtection="1">
      <alignment vertical="center"/>
      <protection/>
    </xf>
    <xf numFmtId="0" fontId="25" fillId="31" borderId="0" xfId="0" applyFont="1" applyFill="1" applyAlignment="1" applyProtection="1">
      <alignment vertical="center"/>
      <protection/>
    </xf>
    <xf numFmtId="0" fontId="41" fillId="31" borderId="0" xfId="0" applyFont="1" applyFill="1" applyAlignment="1" applyProtection="1">
      <alignment vertical="center"/>
      <protection/>
    </xf>
    <xf numFmtId="0" fontId="0" fillId="31" borderId="0" xfId="0" applyFont="1" applyFill="1" applyAlignment="1" applyProtection="1">
      <alignment vertical="top"/>
      <protection/>
    </xf>
    <xf numFmtId="0" fontId="35" fillId="31" borderId="0" xfId="0" applyFont="1" applyFill="1" applyAlignment="1" applyProtection="1">
      <alignment horizontal="center" vertical="top"/>
      <protection/>
    </xf>
    <xf numFmtId="0" fontId="58" fillId="31" borderId="0" xfId="0" applyFont="1" applyFill="1" applyAlignment="1" applyProtection="1">
      <alignment vertical="top"/>
      <protection/>
    </xf>
    <xf numFmtId="0" fontId="36" fillId="31" borderId="0" xfId="0" applyFont="1" applyFill="1" applyAlignment="1" applyProtection="1">
      <alignment horizontal="left" vertical="top"/>
      <protection/>
    </xf>
    <xf numFmtId="0" fontId="35" fillId="31" borderId="0" xfId="0" applyFont="1" applyFill="1" applyAlignment="1" applyProtection="1">
      <alignment vertical="top" wrapText="1"/>
      <protection/>
    </xf>
    <xf numFmtId="0" fontId="35" fillId="31" borderId="0" xfId="0" applyFont="1" applyFill="1" applyAlignment="1" applyProtection="1">
      <alignment horizontal="justify" vertical="top" wrapText="1"/>
      <protection/>
    </xf>
    <xf numFmtId="0" fontId="35" fillId="31" borderId="0" xfId="0" applyFont="1" applyFill="1" applyAlignment="1" applyProtection="1">
      <alignment horizontal="center" vertical="top" wrapText="1"/>
      <protection/>
    </xf>
    <xf numFmtId="0" fontId="35" fillId="31" borderId="0" xfId="0" applyFont="1" applyFill="1" applyAlignment="1" applyProtection="1">
      <alignment/>
      <protection/>
    </xf>
    <xf numFmtId="0" fontId="36" fillId="31" borderId="0" xfId="0" applyFont="1" applyFill="1" applyAlignment="1" applyProtection="1">
      <alignment/>
      <protection/>
    </xf>
    <xf numFmtId="0" fontId="35" fillId="31" borderId="0" xfId="0" applyFont="1" applyFill="1" applyAlignment="1" applyProtection="1">
      <alignment horizontal="center" vertical="center"/>
      <protection/>
    </xf>
    <xf numFmtId="0" fontId="3" fillId="31" borderId="0" xfId="0" applyFont="1" applyFill="1" applyAlignment="1" applyProtection="1">
      <alignment vertical="center"/>
      <protection/>
    </xf>
    <xf numFmtId="0" fontId="0" fillId="31" borderId="18" xfId="0" applyFill="1" applyBorder="1" applyAlignment="1" applyProtection="1">
      <alignment vertical="center"/>
      <protection/>
    </xf>
    <xf numFmtId="0" fontId="0" fillId="31" borderId="19" xfId="0" applyFill="1" applyBorder="1" applyAlignment="1" applyProtection="1">
      <alignment vertical="center"/>
      <protection/>
    </xf>
    <xf numFmtId="0" fontId="0" fillId="31" borderId="20" xfId="0" applyFill="1" applyBorder="1" applyAlignment="1" applyProtection="1">
      <alignment vertical="center"/>
      <protection/>
    </xf>
    <xf numFmtId="14" fontId="0" fillId="31" borderId="21" xfId="0" applyNumberFormat="1" applyFill="1" applyBorder="1" applyAlignment="1" applyProtection="1">
      <alignment horizontal="left" vertical="center"/>
      <protection/>
    </xf>
    <xf numFmtId="0" fontId="0" fillId="31" borderId="22" xfId="0" applyFill="1" applyBorder="1" applyAlignment="1" applyProtection="1">
      <alignment vertical="center"/>
      <protection/>
    </xf>
    <xf numFmtId="0" fontId="0" fillId="31" borderId="23" xfId="0" applyFill="1" applyBorder="1" applyAlignment="1" applyProtection="1">
      <alignment vertical="center"/>
      <protection/>
    </xf>
    <xf numFmtId="0" fontId="0" fillId="31" borderId="21" xfId="0" applyFill="1" applyBorder="1" applyAlignment="1" applyProtection="1">
      <alignment vertical="center"/>
      <protection/>
    </xf>
    <xf numFmtId="0" fontId="0" fillId="31" borderId="24" xfId="0" applyFill="1" applyBorder="1" applyAlignment="1" applyProtection="1">
      <alignment vertical="center"/>
      <protection/>
    </xf>
    <xf numFmtId="0" fontId="0" fillId="31" borderId="25" xfId="0" applyFill="1" applyBorder="1" applyAlignment="1" applyProtection="1">
      <alignment vertical="center"/>
      <protection/>
    </xf>
    <xf numFmtId="0" fontId="0" fillId="31" borderId="26" xfId="0" applyFill="1" applyBorder="1" applyAlignment="1" applyProtection="1">
      <alignment vertical="center"/>
      <protection/>
    </xf>
    <xf numFmtId="0" fontId="0" fillId="32" borderId="0" xfId="0" applyFont="1" applyFill="1" applyAlignment="1" applyProtection="1">
      <alignment/>
      <protection/>
    </xf>
    <xf numFmtId="0" fontId="0" fillId="6" borderId="27" xfId="0" applyFill="1" applyBorder="1" applyAlignment="1" applyProtection="1">
      <alignment/>
      <protection/>
    </xf>
    <xf numFmtId="0" fontId="0" fillId="6" borderId="28" xfId="0" applyFill="1" applyBorder="1" applyAlignment="1" applyProtection="1">
      <alignment horizontal="center" vertical="center"/>
      <protection/>
    </xf>
    <xf numFmtId="0" fontId="5" fillId="6" borderId="28" xfId="0" applyFont="1" applyFill="1" applyBorder="1" applyAlignment="1" applyProtection="1">
      <alignment vertical="center"/>
      <protection/>
    </xf>
    <xf numFmtId="0" fontId="0" fillId="6" borderId="28" xfId="0" applyFill="1" applyBorder="1" applyAlignment="1" applyProtection="1">
      <alignment/>
      <protection/>
    </xf>
    <xf numFmtId="0" fontId="0" fillId="6" borderId="28" xfId="0" applyFill="1" applyBorder="1" applyAlignment="1" applyProtection="1">
      <alignment horizontal="center"/>
      <protection/>
    </xf>
    <xf numFmtId="0" fontId="0" fillId="6" borderId="29" xfId="0" applyFill="1" applyBorder="1" applyAlignment="1" applyProtection="1">
      <alignment/>
      <protection/>
    </xf>
    <xf numFmtId="15" fontId="0" fillId="33" borderId="0" xfId="0" applyNumberFormat="1" applyFill="1" applyAlignment="1" applyProtection="1">
      <alignment/>
      <protection/>
    </xf>
    <xf numFmtId="0" fontId="0" fillId="33" borderId="0" xfId="0" applyFill="1" applyAlignment="1" applyProtection="1">
      <alignment/>
      <protection/>
    </xf>
    <xf numFmtId="0" fontId="0" fillId="31" borderId="29" xfId="0" applyFont="1" applyFill="1" applyBorder="1" applyAlignment="1" applyProtection="1">
      <alignment/>
      <protection/>
    </xf>
    <xf numFmtId="0" fontId="0" fillId="32" borderId="0" xfId="0" applyFill="1" applyAlignment="1" applyProtection="1">
      <alignment/>
      <protection/>
    </xf>
    <xf numFmtId="0" fontId="0" fillId="31" borderId="30" xfId="0" applyFont="1" applyFill="1" applyBorder="1" applyAlignment="1" applyProtection="1">
      <alignment/>
      <protection/>
    </xf>
    <xf numFmtId="0" fontId="0" fillId="32" borderId="0" xfId="0" applyFill="1" applyAlignment="1" applyProtection="1">
      <alignment vertical="center"/>
      <protection/>
    </xf>
    <xf numFmtId="0" fontId="0" fillId="31" borderId="31" xfId="0" applyFill="1" applyBorder="1" applyAlignment="1" applyProtection="1">
      <alignment vertical="center"/>
      <protection/>
    </xf>
    <xf numFmtId="0" fontId="7" fillId="31" borderId="0" xfId="0" applyFont="1" applyFill="1" applyAlignment="1" applyProtection="1">
      <alignment horizontal="left" vertical="center" wrapText="1"/>
      <protection/>
    </xf>
    <xf numFmtId="0" fontId="0" fillId="31" borderId="30" xfId="0" applyFill="1" applyBorder="1" applyAlignment="1" applyProtection="1">
      <alignment vertical="center"/>
      <protection/>
    </xf>
    <xf numFmtId="0" fontId="0" fillId="32" borderId="0" xfId="0" applyFill="1" applyAlignment="1" applyProtection="1">
      <alignment horizontal="center"/>
      <protection/>
    </xf>
    <xf numFmtId="0" fontId="0" fillId="32" borderId="31" xfId="0" applyFill="1" applyBorder="1" applyAlignment="1" applyProtection="1">
      <alignment vertical="center"/>
      <protection/>
    </xf>
    <xf numFmtId="0" fontId="0" fillId="31" borderId="31" xfId="0" applyFont="1" applyFill="1" applyBorder="1" applyAlignment="1" applyProtection="1">
      <alignment vertical="center"/>
      <protection/>
    </xf>
    <xf numFmtId="0" fontId="2" fillId="34" borderId="0" xfId="0" applyFont="1" applyFill="1" applyAlignment="1" applyProtection="1">
      <alignment horizontal="center" vertical="center"/>
      <protection/>
    </xf>
    <xf numFmtId="0" fontId="58" fillId="31" borderId="30" xfId="0" applyFont="1" applyFill="1" applyBorder="1" applyAlignment="1" applyProtection="1">
      <alignment/>
      <protection/>
    </xf>
    <xf numFmtId="0" fontId="0" fillId="35" borderId="0" xfId="0" applyFont="1" applyFill="1" applyAlignment="1" applyProtection="1">
      <alignment vertical="center"/>
      <protection/>
    </xf>
    <xf numFmtId="0" fontId="0" fillId="31" borderId="0" xfId="0" applyFont="1" applyFill="1" applyAlignment="1" applyProtection="1">
      <alignment vertical="center"/>
      <protection/>
    </xf>
    <xf numFmtId="0" fontId="32" fillId="31" borderId="0" xfId="0" applyFont="1" applyFill="1" applyBorder="1" applyAlignment="1" applyProtection="1">
      <alignment horizontal="center" vertical="center"/>
      <protection/>
    </xf>
    <xf numFmtId="0" fontId="43" fillId="31" borderId="0" xfId="0" applyFont="1" applyFill="1" applyAlignment="1" applyProtection="1">
      <alignment horizontal="left" vertical="top" wrapText="1"/>
      <protection/>
    </xf>
    <xf numFmtId="0" fontId="0" fillId="6" borderId="31" xfId="0" applyFill="1" applyBorder="1" applyAlignment="1" applyProtection="1">
      <alignment/>
      <protection/>
    </xf>
    <xf numFmtId="0" fontId="0" fillId="31" borderId="32" xfId="0" applyFont="1" applyFill="1" applyBorder="1" applyAlignment="1" applyProtection="1">
      <alignment vertical="center"/>
      <protection/>
    </xf>
    <xf numFmtId="0" fontId="3" fillId="31" borderId="32" xfId="0" applyFont="1" applyFill="1" applyBorder="1" applyAlignment="1" applyProtection="1">
      <alignment horizontal="center" vertical="top"/>
      <protection/>
    </xf>
    <xf numFmtId="0" fontId="3" fillId="31" borderId="32" xfId="0" applyFont="1" applyFill="1" applyBorder="1" applyAlignment="1" applyProtection="1">
      <alignment horizontal="right" vertical="center"/>
      <protection/>
    </xf>
    <xf numFmtId="0" fontId="0" fillId="31" borderId="32" xfId="0" applyFont="1" applyFill="1" applyBorder="1" applyAlignment="1" applyProtection="1">
      <alignment vertical="top"/>
      <protection/>
    </xf>
    <xf numFmtId="0" fontId="0" fillId="31" borderId="32" xfId="0" applyFill="1" applyBorder="1" applyAlignment="1" applyProtection="1">
      <alignment vertical="top" wrapText="1"/>
      <protection/>
    </xf>
    <xf numFmtId="0" fontId="31" fillId="31" borderId="30" xfId="0" applyFont="1" applyFill="1" applyBorder="1" applyAlignment="1" applyProtection="1">
      <alignment vertical="top" wrapText="1"/>
      <protection/>
    </xf>
    <xf numFmtId="0" fontId="0" fillId="6" borderId="0" xfId="0" applyFont="1" applyFill="1" applyAlignment="1" applyProtection="1">
      <alignment vertical="top"/>
      <protection/>
    </xf>
    <xf numFmtId="0" fontId="0" fillId="32" borderId="0" xfId="0" applyFont="1" applyFill="1" applyAlignment="1" applyProtection="1">
      <alignment vertical="top"/>
      <protection/>
    </xf>
    <xf numFmtId="15" fontId="0" fillId="33" borderId="0" xfId="0" applyNumberFormat="1" applyFont="1" applyFill="1" applyAlignment="1" applyProtection="1">
      <alignment vertical="top"/>
      <protection/>
    </xf>
    <xf numFmtId="0" fontId="0" fillId="33" borderId="0" xfId="0" applyFont="1" applyFill="1" applyAlignment="1" applyProtection="1">
      <alignment vertical="top"/>
      <protection/>
    </xf>
    <xf numFmtId="15" fontId="0" fillId="33" borderId="0" xfId="0" applyNumberFormat="1" applyFill="1" applyAlignment="1" applyProtection="1">
      <alignment vertical="center"/>
      <protection/>
    </xf>
    <xf numFmtId="0" fontId="0" fillId="33" borderId="0" xfId="0" applyFill="1" applyAlignment="1" applyProtection="1">
      <alignment vertical="center"/>
      <protection/>
    </xf>
    <xf numFmtId="0" fontId="32" fillId="31" borderId="33" xfId="0" applyFont="1" applyFill="1" applyBorder="1" applyAlignment="1" applyProtection="1">
      <alignment horizontal="center" vertical="center"/>
      <protection/>
    </xf>
    <xf numFmtId="0" fontId="32" fillId="31" borderId="0" xfId="0" applyFont="1" applyFill="1" applyAlignment="1" applyProtection="1">
      <alignment horizontal="center" vertical="center"/>
      <protection/>
    </xf>
    <xf numFmtId="0" fontId="4" fillId="31" borderId="0" xfId="0" applyFont="1" applyFill="1" applyAlignment="1" applyProtection="1">
      <alignment vertical="center" wrapText="1"/>
      <protection/>
    </xf>
    <xf numFmtId="0" fontId="0" fillId="6" borderId="31" xfId="0" applyFill="1" applyBorder="1" applyAlignment="1" applyProtection="1">
      <alignment vertical="center"/>
      <protection/>
    </xf>
    <xf numFmtId="0" fontId="34" fillId="31" borderId="34" xfId="0" applyFont="1" applyFill="1" applyBorder="1" applyAlignment="1" applyProtection="1">
      <alignment vertical="top" wrapText="1"/>
      <protection/>
    </xf>
    <xf numFmtId="0" fontId="31" fillId="31" borderId="30" xfId="0" applyFont="1" applyFill="1" applyBorder="1" applyAlignment="1" applyProtection="1">
      <alignment vertical="center" wrapText="1"/>
      <protection/>
    </xf>
    <xf numFmtId="0" fontId="0" fillId="6" borderId="0" xfId="0" applyFont="1" applyFill="1" applyAlignment="1" applyProtection="1">
      <alignment vertical="center"/>
      <protection/>
    </xf>
    <xf numFmtId="0" fontId="31" fillId="6" borderId="0" xfId="0" applyFont="1" applyFill="1" applyAlignment="1" applyProtection="1">
      <alignment vertical="center" wrapText="1"/>
      <protection/>
    </xf>
    <xf numFmtId="0" fontId="4" fillId="31" borderId="0" xfId="0" applyFont="1" applyFill="1" applyAlignment="1" applyProtection="1" quotePrefix="1">
      <alignment horizontal="right" vertical="top" wrapText="1"/>
      <protection/>
    </xf>
    <xf numFmtId="0" fontId="3" fillId="31" borderId="0" xfId="0" applyFont="1" applyFill="1" applyAlignment="1" applyProtection="1">
      <alignment horizontal="center" vertical="center"/>
      <protection/>
    </xf>
    <xf numFmtId="0" fontId="24" fillId="31" borderId="17" xfId="0" applyFont="1" applyFill="1" applyBorder="1" applyAlignment="1" applyProtection="1">
      <alignment horizontal="center" vertical="center" wrapText="1"/>
      <protection/>
    </xf>
    <xf numFmtId="0" fontId="0" fillId="32" borderId="0" xfId="0" applyFill="1" applyAlignment="1" applyProtection="1">
      <alignment vertical="center" wrapText="1"/>
      <protection/>
    </xf>
    <xf numFmtId="0" fontId="29" fillId="31" borderId="0" xfId="0" applyFont="1" applyFill="1" applyAlignment="1" applyProtection="1">
      <alignment horizontal="right" vertical="center"/>
      <protection/>
    </xf>
    <xf numFmtId="3" fontId="29" fillId="36" borderId="14" xfId="67" applyNumberFormat="1" applyFont="1" applyFill="1" applyBorder="1" applyAlignment="1" applyProtection="1">
      <alignment horizontal="center" vertical="center" shrinkToFit="1"/>
      <protection/>
    </xf>
    <xf numFmtId="2" fontId="29" fillId="32" borderId="17" xfId="67" applyNumberFormat="1" applyFont="1" applyFill="1" applyBorder="1" applyAlignment="1" applyProtection="1">
      <alignment horizontal="center" vertical="center"/>
      <protection/>
    </xf>
    <xf numFmtId="9" fontId="29" fillId="32" borderId="17" xfId="67" applyFont="1" applyFill="1" applyBorder="1" applyAlignment="1" applyProtection="1">
      <alignment horizontal="center" vertical="center"/>
      <protection/>
    </xf>
    <xf numFmtId="1" fontId="29" fillId="32" borderId="17" xfId="67" applyNumberFormat="1" applyFont="1" applyFill="1" applyBorder="1" applyAlignment="1" applyProtection="1">
      <alignment horizontal="center" vertical="center"/>
      <protection/>
    </xf>
    <xf numFmtId="0" fontId="0" fillId="32" borderId="17" xfId="0" applyFill="1" applyBorder="1" applyAlignment="1" applyProtection="1">
      <alignment vertical="center"/>
      <protection/>
    </xf>
    <xf numFmtId="0" fontId="29" fillId="32" borderId="0" xfId="0" applyFont="1" applyFill="1" applyAlignment="1" applyProtection="1">
      <alignment vertical="center"/>
      <protection/>
    </xf>
    <xf numFmtId="3" fontId="29" fillId="32" borderId="17" xfId="0" applyNumberFormat="1" applyFont="1" applyFill="1" applyBorder="1" applyAlignment="1" applyProtection="1">
      <alignment vertical="center"/>
      <protection/>
    </xf>
    <xf numFmtId="3" fontId="29" fillId="32" borderId="0" xfId="0" applyNumberFormat="1" applyFont="1" applyFill="1" applyAlignment="1" applyProtection="1">
      <alignment vertical="center"/>
      <protection/>
    </xf>
    <xf numFmtId="3" fontId="29" fillId="36" borderId="15" xfId="67" applyNumberFormat="1" applyFont="1" applyFill="1" applyBorder="1" applyAlignment="1" applyProtection="1">
      <alignment horizontal="center" vertical="center" shrinkToFit="1"/>
      <protection/>
    </xf>
    <xf numFmtId="3" fontId="29" fillId="36" borderId="16" xfId="67" applyNumberFormat="1" applyFont="1" applyFill="1" applyBorder="1" applyAlignment="1" applyProtection="1">
      <alignment horizontal="center" vertical="center" shrinkToFit="1"/>
      <protection/>
    </xf>
    <xf numFmtId="9" fontId="0" fillId="31" borderId="30" xfId="0" applyNumberFormat="1" applyFill="1" applyBorder="1" applyAlignment="1" applyProtection="1">
      <alignment vertical="center"/>
      <protection/>
    </xf>
    <xf numFmtId="3" fontId="29" fillId="37" borderId="17" xfId="67" applyNumberFormat="1" applyFont="1" applyFill="1" applyBorder="1" applyAlignment="1" applyProtection="1">
      <alignment horizontal="center" vertical="center" shrinkToFit="1"/>
      <protection/>
    </xf>
    <xf numFmtId="3" fontId="29" fillId="36" borderId="17" xfId="67" applyNumberFormat="1" applyFont="1" applyFill="1" applyBorder="1" applyAlignment="1" applyProtection="1">
      <alignment horizontal="center" vertical="center" shrinkToFit="1"/>
      <protection/>
    </xf>
    <xf numFmtId="2" fontId="29" fillId="32" borderId="0" xfId="67" applyNumberFormat="1" applyFont="1" applyFill="1" applyBorder="1" applyAlignment="1" applyProtection="1">
      <alignment horizontal="center" vertical="center"/>
      <protection/>
    </xf>
    <xf numFmtId="9" fontId="29" fillId="32" borderId="0" xfId="67" applyFont="1" applyFill="1" applyBorder="1" applyAlignment="1" applyProtection="1">
      <alignment horizontal="center" vertical="center"/>
      <protection/>
    </xf>
    <xf numFmtId="1" fontId="29" fillId="32" borderId="0" xfId="67" applyNumberFormat="1" applyFont="1" applyFill="1" applyBorder="1" applyAlignment="1" applyProtection="1">
      <alignment horizontal="center" vertical="center"/>
      <protection/>
    </xf>
    <xf numFmtId="0" fontId="0" fillId="32" borderId="0" xfId="0" applyFill="1" applyBorder="1" applyAlignment="1" applyProtection="1">
      <alignment vertical="center"/>
      <protection/>
    </xf>
    <xf numFmtId="3" fontId="29" fillId="32" borderId="0" xfId="0" applyNumberFormat="1" applyFont="1" applyFill="1" applyBorder="1" applyAlignment="1" applyProtection="1">
      <alignment vertical="center"/>
      <protection/>
    </xf>
    <xf numFmtId="0" fontId="24" fillId="33" borderId="35" xfId="0" applyFont="1" applyFill="1" applyBorder="1" applyAlignment="1" applyProtection="1">
      <alignment vertical="center"/>
      <protection/>
    </xf>
    <xf numFmtId="0" fontId="0" fillId="33" borderId="35" xfId="0" applyFill="1" applyBorder="1" applyAlignment="1" applyProtection="1">
      <alignment vertical="center"/>
      <protection/>
    </xf>
    <xf numFmtId="0" fontId="0" fillId="33" borderId="36" xfId="0" applyFill="1" applyBorder="1" applyAlignment="1" applyProtection="1">
      <alignment vertical="center"/>
      <protection/>
    </xf>
    <xf numFmtId="3" fontId="0" fillId="36" borderId="17" xfId="0" applyNumberFormat="1" applyFont="1" applyFill="1" applyBorder="1" applyAlignment="1" applyProtection="1">
      <alignment horizontal="center" vertical="center" shrinkToFit="1"/>
      <protection/>
    </xf>
    <xf numFmtId="174" fontId="29" fillId="36" borderId="17" xfId="67" applyNumberFormat="1" applyFont="1" applyFill="1" applyBorder="1" applyAlignment="1" applyProtection="1">
      <alignment horizontal="center" vertical="center" shrinkToFit="1"/>
      <protection/>
    </xf>
    <xf numFmtId="0" fontId="34" fillId="31" borderId="0" xfId="0" applyFont="1" applyFill="1" applyAlignment="1" applyProtection="1">
      <alignment vertical="center" wrapText="1"/>
      <protection/>
    </xf>
    <xf numFmtId="0" fontId="26" fillId="31" borderId="0" xfId="0" applyFont="1" applyFill="1" applyAlignment="1" applyProtection="1">
      <alignment vertical="center" wrapText="1"/>
      <protection/>
    </xf>
    <xf numFmtId="10" fontId="0" fillId="36" borderId="17" xfId="67" applyNumberFormat="1" applyFill="1" applyBorder="1" applyAlignment="1" applyProtection="1">
      <alignment horizontal="center" vertical="center" wrapText="1"/>
      <protection/>
    </xf>
    <xf numFmtId="10" fontId="4" fillId="31" borderId="0" xfId="67" applyNumberFormat="1" applyFont="1" applyFill="1" applyAlignment="1" applyProtection="1">
      <alignment vertical="center" wrapText="1"/>
      <protection/>
    </xf>
    <xf numFmtId="0" fontId="0" fillId="33" borderId="34" xfId="0" applyFill="1" applyBorder="1" applyAlignment="1" applyProtection="1">
      <alignment vertical="center"/>
      <protection/>
    </xf>
    <xf numFmtId="10" fontId="3" fillId="36" borderId="17" xfId="67" applyNumberFormat="1" applyFont="1" applyFill="1" applyBorder="1" applyAlignment="1" applyProtection="1">
      <alignment horizontal="center" vertical="center" wrapText="1"/>
      <protection/>
    </xf>
    <xf numFmtId="10" fontId="4" fillId="31" borderId="0" xfId="0" applyNumberFormat="1" applyFont="1" applyFill="1" applyAlignment="1" applyProtection="1">
      <alignment vertical="center" wrapText="1"/>
      <protection/>
    </xf>
    <xf numFmtId="3" fontId="0" fillId="32" borderId="0" xfId="0" applyNumberFormat="1" applyFill="1" applyAlignment="1" applyProtection="1">
      <alignment vertical="center"/>
      <protection/>
    </xf>
    <xf numFmtId="0" fontId="0" fillId="32" borderId="0" xfId="0" applyFont="1" applyFill="1" applyAlignment="1" applyProtection="1">
      <alignment vertical="top"/>
      <protection/>
    </xf>
    <xf numFmtId="0" fontId="0" fillId="31" borderId="31" xfId="0" applyFont="1" applyFill="1" applyBorder="1" applyAlignment="1" applyProtection="1">
      <alignment vertical="top"/>
      <protection/>
    </xf>
    <xf numFmtId="0" fontId="0" fillId="31" borderId="0" xfId="0" applyFont="1" applyFill="1" applyAlignment="1" applyProtection="1">
      <alignment horizontal="center" vertical="center"/>
      <protection/>
    </xf>
    <xf numFmtId="0" fontId="0" fillId="31" borderId="0" xfId="0" applyFont="1" applyFill="1" applyAlignment="1" applyProtection="1">
      <alignment vertical="top"/>
      <protection/>
    </xf>
    <xf numFmtId="0" fontId="0" fillId="31" borderId="30" xfId="0" applyFont="1" applyFill="1" applyBorder="1" applyAlignment="1" applyProtection="1">
      <alignment vertical="top"/>
      <protection/>
    </xf>
    <xf numFmtId="0" fontId="0" fillId="31" borderId="37" xfId="0" applyFont="1" applyFill="1" applyBorder="1" applyAlignment="1" applyProtection="1">
      <alignment vertical="top"/>
      <protection/>
    </xf>
    <xf numFmtId="0" fontId="0" fillId="31" borderId="38" xfId="0" applyFont="1" applyFill="1" applyBorder="1" applyAlignment="1" applyProtection="1">
      <alignment horizontal="center" vertical="center"/>
      <protection/>
    </xf>
    <xf numFmtId="0" fontId="0" fillId="31" borderId="38" xfId="0" applyFont="1" applyFill="1" applyBorder="1" applyAlignment="1" applyProtection="1">
      <alignment vertical="center"/>
      <protection/>
    </xf>
    <xf numFmtId="0" fontId="0" fillId="31" borderId="38" xfId="0" applyFont="1" applyFill="1" applyBorder="1" applyAlignment="1" applyProtection="1">
      <alignment vertical="top"/>
      <protection/>
    </xf>
    <xf numFmtId="0" fontId="0" fillId="31" borderId="39" xfId="0" applyFont="1" applyFill="1" applyBorder="1" applyAlignment="1" applyProtection="1">
      <alignment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10" fontId="29" fillId="32" borderId="17" xfId="67" applyNumberFormat="1" applyFont="1" applyFill="1" applyBorder="1" applyAlignment="1" applyProtection="1">
      <alignment vertical="center"/>
      <protection/>
    </xf>
    <xf numFmtId="0" fontId="3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6" fillId="0" borderId="0" xfId="0" applyFont="1" applyAlignment="1" applyProtection="1">
      <alignment/>
      <protection/>
    </xf>
    <xf numFmtId="10" fontId="44" fillId="6" borderId="0" xfId="0" applyNumberFormat="1" applyFont="1" applyFill="1" applyAlignment="1" applyProtection="1">
      <alignment horizontal="center"/>
      <protection/>
    </xf>
    <xf numFmtId="0" fontId="0" fillId="35" borderId="0" xfId="0" applyFont="1" applyFill="1" applyAlignment="1" applyProtection="1">
      <alignment/>
      <protection/>
    </xf>
    <xf numFmtId="9" fontId="0" fillId="35" borderId="0" xfId="67" applyFill="1" applyAlignment="1" applyProtection="1">
      <alignment horizontal="center"/>
      <protection/>
    </xf>
    <xf numFmtId="0" fontId="0" fillId="35" borderId="0" xfId="0" applyFill="1" applyAlignment="1" applyProtection="1">
      <alignment/>
      <protection/>
    </xf>
    <xf numFmtId="2" fontId="0" fillId="35" borderId="0" xfId="67" applyNumberFormat="1" applyFill="1" applyAlignment="1" applyProtection="1">
      <alignment horizontal="center"/>
      <protection/>
    </xf>
    <xf numFmtId="1" fontId="0" fillId="35" borderId="0" xfId="67" applyNumberFormat="1" applyFill="1" applyAlignment="1" applyProtection="1">
      <alignment horizontal="center"/>
      <protection/>
    </xf>
    <xf numFmtId="49" fontId="0" fillId="6" borderId="17" xfId="0" applyNumberFormat="1" applyFont="1" applyFill="1" applyBorder="1" applyAlignment="1" applyProtection="1">
      <alignment horizontal="center"/>
      <protection/>
    </xf>
    <xf numFmtId="0" fontId="22" fillId="0" borderId="40" xfId="70" applyFont="1" applyBorder="1" applyProtection="1">
      <alignment/>
      <protection/>
    </xf>
    <xf numFmtId="0" fontId="22" fillId="0" borderId="40" xfId="70" applyFont="1" applyBorder="1" applyAlignment="1" applyProtection="1">
      <alignment wrapText="1"/>
      <protection/>
    </xf>
    <xf numFmtId="0" fontId="0" fillId="0" borderId="0" xfId="0" applyAlignment="1" applyProtection="1">
      <alignment wrapText="1"/>
      <protection/>
    </xf>
    <xf numFmtId="0" fontId="3" fillId="0" borderId="0" xfId="0" applyFont="1" applyAlignment="1" applyProtection="1">
      <alignment/>
      <protection/>
    </xf>
    <xf numFmtId="0" fontId="0" fillId="0" borderId="41" xfId="0" applyBorder="1" applyAlignment="1" applyProtection="1">
      <alignment/>
      <protection/>
    </xf>
    <xf numFmtId="0" fontId="0" fillId="27" borderId="42" xfId="0" applyFont="1" applyFill="1" applyBorder="1" applyAlignment="1" applyProtection="1">
      <alignment/>
      <protection/>
    </xf>
    <xf numFmtId="0" fontId="0" fillId="0" borderId="43" xfId="0" applyBorder="1" applyAlignment="1" applyProtection="1">
      <alignment/>
      <protection/>
    </xf>
    <xf numFmtId="14" fontId="0" fillId="18" borderId="44" xfId="0" applyNumberFormat="1" applyFill="1" applyBorder="1" applyAlignment="1" applyProtection="1">
      <alignment horizontal="left"/>
      <protection/>
    </xf>
    <xf numFmtId="0" fontId="0" fillId="4" borderId="45" xfId="0" applyFill="1" applyBorder="1" applyAlignment="1" applyProtection="1">
      <alignmen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0" borderId="48" xfId="0" applyBorder="1" applyAlignment="1" applyProtection="1">
      <alignment/>
      <protection/>
    </xf>
    <xf numFmtId="0" fontId="0" fillId="8" borderId="49" xfId="0" applyFill="1" applyBorder="1" applyAlignment="1" applyProtection="1">
      <alignment/>
      <protection/>
    </xf>
    <xf numFmtId="0" fontId="0" fillId="0" borderId="50" xfId="0" applyBorder="1" applyAlignment="1" applyProtection="1">
      <alignment/>
      <protection/>
    </xf>
    <xf numFmtId="0" fontId="0" fillId="24" borderId="51" xfId="0" applyFill="1" applyBorder="1" applyAlignment="1" applyProtection="1">
      <alignment/>
      <protection/>
    </xf>
    <xf numFmtId="0" fontId="0" fillId="11" borderId="0" xfId="0" applyFill="1" applyAlignment="1" applyProtection="1">
      <alignment/>
      <protection/>
    </xf>
    <xf numFmtId="0" fontId="0" fillId="11" borderId="0" xfId="0" applyFont="1" applyFill="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0" fillId="0" borderId="52" xfId="0" applyBorder="1" applyAlignment="1" applyProtection="1">
      <alignment/>
      <protection/>
    </xf>
    <xf numFmtId="14" fontId="0" fillId="18" borderId="53" xfId="0" applyNumberFormat="1" applyFill="1" applyBorder="1" applyAlignment="1" applyProtection="1">
      <alignment horizontal="center"/>
      <protection/>
    </xf>
    <xf numFmtId="0" fontId="0" fillId="4" borderId="54" xfId="0" applyFill="1" applyBorder="1" applyAlignment="1" applyProtection="1">
      <alignment/>
      <protection/>
    </xf>
    <xf numFmtId="0" fontId="0" fillId="4" borderId="54" xfId="0" applyFont="1" applyFill="1" applyBorder="1" applyAlignment="1" applyProtection="1">
      <alignment/>
      <protection/>
    </xf>
    <xf numFmtId="0" fontId="0" fillId="4" borderId="55" xfId="0" applyFill="1" applyBorder="1" applyAlignment="1" applyProtection="1">
      <alignment/>
      <protection/>
    </xf>
    <xf numFmtId="14" fontId="0" fillId="18" borderId="56" xfId="0" applyNumberFormat="1" applyFill="1" applyBorder="1" applyAlignment="1" applyProtection="1">
      <alignment horizontal="center"/>
      <protection/>
    </xf>
    <xf numFmtId="0" fontId="0" fillId="4" borderId="57" xfId="0" applyFill="1" applyBorder="1" applyAlignment="1" applyProtection="1">
      <alignment/>
      <protection/>
    </xf>
    <xf numFmtId="0" fontId="0" fillId="4" borderId="57" xfId="0" applyFont="1" applyFill="1" applyBorder="1" applyAlignment="1" applyProtection="1">
      <alignment/>
      <protection/>
    </xf>
    <xf numFmtId="0" fontId="0" fillId="4" borderId="58" xfId="0" applyFill="1" applyBorder="1" applyAlignment="1" applyProtection="1">
      <alignment/>
      <protection/>
    </xf>
    <xf numFmtId="14" fontId="0" fillId="18" borderId="59" xfId="0" applyNumberFormat="1" applyFill="1" applyBorder="1" applyAlignment="1" applyProtection="1">
      <alignment horizontal="center"/>
      <protection/>
    </xf>
    <xf numFmtId="0" fontId="0" fillId="4" borderId="60" xfId="0" applyFill="1" applyBorder="1" applyAlignment="1" applyProtection="1">
      <alignment/>
      <protection/>
    </xf>
    <xf numFmtId="0" fontId="0" fillId="4" borderId="61" xfId="0" applyFill="1" applyBorder="1" applyAlignment="1" applyProtection="1">
      <alignment/>
      <protection/>
    </xf>
    <xf numFmtId="0" fontId="0" fillId="8" borderId="0" xfId="0" applyFill="1" applyAlignment="1" applyProtection="1">
      <alignment/>
      <protection/>
    </xf>
    <xf numFmtId="0" fontId="0" fillId="24" borderId="0" xfId="0" applyFont="1" applyFill="1" applyAlignment="1" applyProtection="1">
      <alignment horizontal="left" vertical="top" wrapText="1"/>
      <protection/>
    </xf>
    <xf numFmtId="0" fontId="29" fillId="29" borderId="62" xfId="0" applyFont="1" applyFill="1" applyBorder="1" applyAlignment="1" applyProtection="1">
      <alignment vertical="center"/>
      <protection locked="0"/>
    </xf>
    <xf numFmtId="0" fontId="29" fillId="29" borderId="63" xfId="0" applyFont="1" applyFill="1" applyBorder="1" applyAlignment="1" applyProtection="1">
      <alignment vertical="center"/>
      <protection locked="0"/>
    </xf>
    <xf numFmtId="0" fontId="29" fillId="29" borderId="64" xfId="0" applyFont="1" applyFill="1" applyBorder="1" applyAlignment="1" applyProtection="1">
      <alignment vertical="center"/>
      <protection locked="0"/>
    </xf>
    <xf numFmtId="0" fontId="24" fillId="31" borderId="17" xfId="0" applyFont="1" applyFill="1" applyBorder="1" applyAlignment="1" applyProtection="1">
      <alignment vertical="center" wrapText="1"/>
      <protection/>
    </xf>
    <xf numFmtId="0" fontId="29" fillId="29" borderId="17" xfId="0" applyFont="1" applyFill="1" applyBorder="1" applyAlignment="1" applyProtection="1">
      <alignment vertical="center"/>
      <protection locked="0"/>
    </xf>
    <xf numFmtId="0" fontId="29" fillId="33" borderId="17" xfId="0" applyFont="1" applyFill="1" applyBorder="1" applyAlignment="1" applyProtection="1">
      <alignment vertical="center"/>
      <protection/>
    </xf>
    <xf numFmtId="175" fontId="29" fillId="29" borderId="14" xfId="67" applyNumberFormat="1" applyFont="1" applyFill="1" applyBorder="1" applyAlignment="1" applyProtection="1">
      <alignment horizontal="center" vertical="center" shrinkToFit="1"/>
      <protection locked="0"/>
    </xf>
    <xf numFmtId="175" fontId="29" fillId="29" borderId="15" xfId="67" applyNumberFormat="1" applyFont="1" applyFill="1" applyBorder="1" applyAlignment="1" applyProtection="1">
      <alignment horizontal="center" vertical="center" shrinkToFit="1"/>
      <protection locked="0"/>
    </xf>
    <xf numFmtId="175" fontId="29" fillId="29" borderId="16" xfId="67" applyNumberFormat="1" applyFont="1" applyFill="1" applyBorder="1" applyAlignment="1" applyProtection="1">
      <alignment horizontal="center" vertical="center" shrinkToFit="1"/>
      <protection locked="0"/>
    </xf>
    <xf numFmtId="0" fontId="29" fillId="32" borderId="17" xfId="0" applyFont="1" applyFill="1" applyBorder="1" applyAlignment="1" applyProtection="1">
      <alignment horizontal="center" vertical="center"/>
      <protection/>
    </xf>
    <xf numFmtId="175" fontId="29" fillId="29" borderId="17" xfId="67" applyNumberFormat="1" applyFont="1" applyFill="1" applyBorder="1" applyAlignment="1" applyProtection="1">
      <alignment horizontal="center" vertical="center" shrinkToFit="1"/>
      <protection locked="0"/>
    </xf>
    <xf numFmtId="0" fontId="59" fillId="31" borderId="0" xfId="0" applyFont="1" applyFill="1" applyAlignment="1" applyProtection="1">
      <alignment horizontal="center" vertical="top" wrapText="1"/>
      <protection/>
    </xf>
    <xf numFmtId="0" fontId="39" fillId="31" borderId="0" xfId="0" applyFont="1" applyFill="1" applyAlignment="1" applyProtection="1">
      <alignment horizontal="left" vertical="top" wrapText="1"/>
      <protection/>
    </xf>
    <xf numFmtId="0" fontId="3" fillId="10" borderId="45" xfId="0" applyFont="1" applyFill="1" applyBorder="1" applyAlignment="1" applyProtection="1">
      <alignment horizontal="left" vertical="center" wrapText="1" indent="1"/>
      <protection/>
    </xf>
    <xf numFmtId="0" fontId="40" fillId="31" borderId="0" xfId="0" applyFont="1" applyFill="1" applyAlignment="1" applyProtection="1">
      <alignment horizontal="lef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6" fillId="31" borderId="0" xfId="62" applyFill="1" applyAlignment="1" applyProtection="1">
      <alignment horizontal="left" vertical="top" wrapText="1"/>
      <protection/>
    </xf>
    <xf numFmtId="0" fontId="60" fillId="32" borderId="0" xfId="0" applyFont="1" applyFill="1" applyAlignment="1" applyProtection="1">
      <alignment horizontal="left" vertical="center" wrapText="1"/>
      <protection/>
    </xf>
    <xf numFmtId="0" fontId="38" fillId="31" borderId="0" xfId="0" applyFont="1" applyFill="1" applyAlignment="1" applyProtection="1">
      <alignment horizontal="left" vertical="top" wrapText="1"/>
      <protection/>
    </xf>
    <xf numFmtId="0" fontId="4" fillId="31" borderId="0" xfId="0" applyFont="1" applyFill="1" applyAlignment="1" applyProtection="1">
      <alignment horizontal="left" vertical="top" wrapText="1"/>
      <protection/>
    </xf>
    <xf numFmtId="0" fontId="24" fillId="33" borderId="35" xfId="0" applyFont="1" applyFill="1" applyBorder="1" applyAlignment="1" applyProtection="1">
      <alignment horizontal="left" vertical="center"/>
      <protection/>
    </xf>
    <xf numFmtId="0" fontId="24" fillId="33" borderId="34" xfId="0" applyFont="1" applyFill="1" applyBorder="1" applyAlignment="1" applyProtection="1">
      <alignment horizontal="left" vertical="center"/>
      <protection/>
    </xf>
    <xf numFmtId="0" fontId="34" fillId="31" borderId="0" xfId="0" applyFont="1" applyFill="1" applyAlignment="1" applyProtection="1">
      <alignment horizontal="left" vertical="top" wrapText="1"/>
      <protection/>
    </xf>
    <xf numFmtId="0" fontId="3" fillId="31" borderId="40" xfId="0" applyFont="1" applyFill="1" applyBorder="1" applyAlignment="1" applyProtection="1">
      <alignment horizontal="left" vertical="center" wrapText="1"/>
      <protection/>
    </xf>
    <xf numFmtId="0" fontId="3" fillId="31" borderId="0" xfId="0" applyFont="1" applyFill="1" applyBorder="1" applyAlignment="1" applyProtection="1">
      <alignment horizontal="left" vertical="center" wrapText="1"/>
      <protection/>
    </xf>
    <xf numFmtId="0" fontId="34" fillId="31" borderId="65" xfId="0" applyFont="1" applyFill="1" applyBorder="1" applyAlignment="1" applyProtection="1" quotePrefix="1">
      <alignment horizontal="left" vertical="top" wrapText="1"/>
      <protection/>
    </xf>
    <xf numFmtId="0" fontId="4" fillId="31" borderId="65" xfId="0" applyFont="1" applyFill="1" applyBorder="1" applyAlignment="1" applyProtection="1">
      <alignment horizontal="left" vertical="top" wrapText="1"/>
      <protection/>
    </xf>
    <xf numFmtId="0" fontId="34" fillId="31" borderId="34" xfId="0" applyFont="1" applyFill="1" applyBorder="1" applyAlignment="1" applyProtection="1">
      <alignment horizontal="left" vertical="top" wrapText="1"/>
      <protection/>
    </xf>
    <xf numFmtId="0" fontId="34" fillId="31" borderId="65" xfId="0" applyFont="1" applyFill="1" applyBorder="1" applyAlignment="1" applyProtection="1">
      <alignment horizontal="left" vertical="top" wrapText="1"/>
      <protection/>
    </xf>
    <xf numFmtId="0" fontId="4" fillId="31" borderId="35" xfId="0" applyFont="1" applyFill="1" applyBorder="1" applyAlignment="1" applyProtection="1">
      <alignment horizontal="left" vertical="top" wrapText="1"/>
      <protection/>
    </xf>
    <xf numFmtId="0" fontId="4" fillId="31" borderId="34" xfId="0" applyFont="1"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6" fillId="38" borderId="0" xfId="62"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3" fillId="31" borderId="0" xfId="0" applyFont="1" applyFill="1" applyAlignment="1" applyProtection="1">
      <alignment horizontal="left" vertical="center" wrapText="1"/>
      <protection/>
    </xf>
    <xf numFmtId="0" fontId="24" fillId="31" borderId="21" xfId="0" applyFont="1" applyFill="1" applyBorder="1" applyAlignment="1" applyProtection="1">
      <alignment horizontal="left" vertical="center" wrapText="1"/>
      <protection/>
    </xf>
    <xf numFmtId="0" fontId="3" fillId="39" borderId="46" xfId="0" applyFont="1" applyFill="1" applyBorder="1" applyAlignment="1" applyProtection="1">
      <alignment horizontal="left"/>
      <protection/>
    </xf>
    <xf numFmtId="0" fontId="6" fillId="39" borderId="45" xfId="62" applyFill="1" applyBorder="1" applyAlignment="1" applyProtection="1">
      <alignment horizontal="left"/>
      <protection/>
    </xf>
    <xf numFmtId="0" fontId="6" fillId="39" borderId="66" xfId="62" applyFill="1" applyBorder="1" applyAlignment="1" applyProtection="1">
      <alignment horizontal="left" vertical="top" wrapText="1"/>
      <protection/>
    </xf>
    <xf numFmtId="0" fontId="7" fillId="31" borderId="0" xfId="0" applyFont="1" applyFill="1" applyAlignment="1" applyProtection="1">
      <alignment horizontal="left" vertical="top" wrapText="1"/>
      <protection/>
    </xf>
    <xf numFmtId="0" fontId="36" fillId="31" borderId="0" xfId="0" applyFont="1" applyFill="1" applyAlignment="1" applyProtection="1">
      <alignment horizontal="left" vertical="top" wrapText="1"/>
      <protection/>
    </xf>
    <xf numFmtId="0" fontId="35" fillId="31" borderId="0" xfId="0" applyFont="1" applyFill="1" applyAlignment="1" applyProtection="1">
      <alignment horizontal="left" vertical="top" wrapText="1"/>
      <protection/>
    </xf>
    <xf numFmtId="0" fontId="35" fillId="31" borderId="0" xfId="0" applyFont="1" applyFill="1" applyAlignment="1" applyProtection="1">
      <alignment horizontal="left"/>
      <protection/>
    </xf>
    <xf numFmtId="0" fontId="36" fillId="31" borderId="0" xfId="0" applyFont="1" applyFill="1" applyAlignment="1" applyProtection="1">
      <alignment horizontal="left"/>
      <protection/>
    </xf>
    <xf numFmtId="0" fontId="37" fillId="31" borderId="0" xfId="62" applyFont="1" applyFill="1" applyAlignment="1" applyProtection="1">
      <alignment horizontal="left"/>
      <protection/>
    </xf>
    <xf numFmtId="0" fontId="6" fillId="31" borderId="0" xfId="62" applyFill="1" applyAlignment="1" applyProtection="1">
      <alignment horizontal="left"/>
      <protection/>
    </xf>
    <xf numFmtId="0" fontId="0" fillId="40" borderId="0" xfId="0" applyFont="1" applyFill="1" applyAlignment="1" applyProtection="1">
      <alignment horizontal="left" vertical="top" wrapText="1"/>
      <protection/>
    </xf>
    <xf numFmtId="0" fontId="37" fillId="31" borderId="0" xfId="0" applyFont="1" applyFill="1" applyAlignment="1" applyProtection="1">
      <alignment horizontal="left" vertical="top" wrapText="1"/>
      <protection/>
    </xf>
    <xf numFmtId="0" fontId="30" fillId="31" borderId="40" xfId="0" applyFont="1" applyFill="1" applyBorder="1" applyAlignment="1" applyProtection="1">
      <alignment horizontal="left" vertical="top" wrapText="1"/>
      <protection/>
    </xf>
    <xf numFmtId="0" fontId="3" fillId="31" borderId="0" xfId="0" applyFont="1" applyFill="1" applyAlignment="1" applyProtection="1">
      <alignment horizontal="left" vertical="center"/>
      <protection/>
    </xf>
    <xf numFmtId="0" fontId="0" fillId="31" borderId="67" xfId="0" applyFill="1" applyBorder="1" applyAlignment="1" applyProtection="1">
      <alignment horizontal="left" vertical="center" wrapText="1"/>
      <protection/>
    </xf>
    <xf numFmtId="0" fontId="0" fillId="31" borderId="68" xfId="0" applyFill="1" applyBorder="1" applyAlignment="1" applyProtection="1">
      <alignment horizontal="left" vertical="center" wrapText="1"/>
      <protection/>
    </xf>
    <xf numFmtId="0" fontId="0" fillId="31" borderId="69" xfId="0" applyFill="1" applyBorder="1" applyAlignment="1" applyProtection="1">
      <alignment horizontal="left" vertical="center" wrapText="1"/>
      <protection/>
    </xf>
    <xf numFmtId="0" fontId="24" fillId="31" borderId="17" xfId="0" applyFont="1" applyFill="1" applyBorder="1" applyAlignment="1" applyProtection="1">
      <alignment horizontal="left" vertical="center" wrapText="1"/>
      <protection/>
    </xf>
    <xf numFmtId="0" fontId="29" fillId="33" borderId="17" xfId="0" applyFont="1" applyFill="1" applyBorder="1" applyAlignment="1" applyProtection="1">
      <alignment horizontal="left" vertical="center"/>
      <protection/>
    </xf>
    <xf numFmtId="0" fontId="5" fillId="31" borderId="57" xfId="0" applyFont="1" applyFill="1" applyBorder="1" applyAlignment="1" applyProtection="1">
      <alignment horizontal="left" vertical="center"/>
      <protection/>
    </xf>
    <xf numFmtId="0" fontId="33" fillId="0" borderId="0" xfId="0" applyFont="1" applyAlignment="1" applyProtection="1">
      <alignment horizontal="left"/>
      <protection/>
    </xf>
    <xf numFmtId="0" fontId="0" fillId="35" borderId="0" xfId="0" applyFont="1" applyFill="1" applyAlignment="1" applyProtection="1">
      <alignment horizontal="left"/>
      <protection/>
    </xf>
    <xf numFmtId="0" fontId="0" fillId="35" borderId="0" xfId="0" applyFill="1" applyAlignment="1" applyProtection="1">
      <alignment horizontal="left"/>
      <protection/>
    </xf>
    <xf numFmtId="0" fontId="0" fillId="0" borderId="0" xfId="0" applyAlignment="1" applyProtection="1">
      <alignment horizontal="center"/>
      <protection/>
    </xf>
    <xf numFmtId="0" fontId="60" fillId="32" borderId="0" xfId="0" applyFont="1" applyFill="1" applyAlignment="1" applyProtection="1">
      <alignment horizontal="left" vertical="center" wrapText="1"/>
      <protection/>
    </xf>
    <xf numFmtId="0" fontId="36" fillId="31" borderId="0" xfId="0" applyFont="1" applyFill="1" applyAlignment="1" applyProtection="1">
      <alignment vertical="top" wrapText="1"/>
      <protection/>
    </xf>
    <xf numFmtId="0" fontId="6" fillId="31" borderId="0" xfId="62" applyFill="1" applyAlignment="1" applyProtection="1">
      <alignment vertical="top" wrapText="1"/>
      <protection/>
    </xf>
    <xf numFmtId="0" fontId="36" fillId="31" borderId="0" xfId="0" applyFont="1" applyFill="1" applyAlignment="1" applyProtection="1">
      <alignment vertical="top" wrapText="1"/>
      <protection/>
    </xf>
    <xf numFmtId="0" fontId="0" fillId="0" borderId="0" xfId="0" applyAlignment="1">
      <alignment vertical="top" wrapText="1"/>
    </xf>
    <xf numFmtId="0" fontId="0" fillId="31" borderId="69" xfId="0" applyFill="1" applyBorder="1" applyAlignment="1" applyProtection="1">
      <alignment vertical="center" wrapText="1"/>
      <protection/>
    </xf>
    <xf numFmtId="0" fontId="0" fillId="31" borderId="25" xfId="0" applyFill="1" applyBorder="1" applyAlignment="1" applyProtection="1">
      <alignment vertical="center" wrapText="1"/>
      <protection/>
    </xf>
    <xf numFmtId="0" fontId="0" fillId="31" borderId="70" xfId="0" applyFill="1" applyBorder="1" applyAlignment="1" applyProtection="1">
      <alignment vertical="center" wrapText="1"/>
      <protection/>
    </xf>
    <xf numFmtId="0" fontId="0" fillId="31" borderId="67" xfId="0" applyFill="1" applyBorder="1" applyAlignment="1" applyProtection="1">
      <alignment vertical="center" wrapText="1"/>
      <protection/>
    </xf>
    <xf numFmtId="0" fontId="0" fillId="31" borderId="19" xfId="0" applyFill="1" applyBorder="1" applyAlignment="1" applyProtection="1">
      <alignment vertical="center" wrapText="1"/>
      <protection/>
    </xf>
    <xf numFmtId="0" fontId="0" fillId="31" borderId="71" xfId="0" applyFill="1" applyBorder="1" applyAlignment="1" applyProtection="1">
      <alignment vertical="center" wrapText="1"/>
      <protection/>
    </xf>
    <xf numFmtId="0" fontId="0" fillId="31" borderId="68" xfId="0" applyFill="1" applyBorder="1" applyAlignment="1" applyProtection="1">
      <alignment vertical="center" wrapText="1"/>
      <protection/>
    </xf>
    <xf numFmtId="0" fontId="0" fillId="31" borderId="22" xfId="0" applyFill="1" applyBorder="1" applyAlignment="1" applyProtection="1">
      <alignment vertical="center" wrapText="1"/>
      <protection/>
    </xf>
    <xf numFmtId="0" fontId="0" fillId="31" borderId="52" xfId="0" applyFill="1" applyBorder="1" applyAlignment="1" applyProtection="1">
      <alignment vertical="center" wrapText="1"/>
      <protection/>
    </xf>
    <xf numFmtId="0" fontId="0" fillId="31" borderId="0" xfId="0" applyFont="1" applyFill="1" applyAlignment="1" applyProtection="1">
      <alignment vertical="top" wrapText="1"/>
      <protection/>
    </xf>
    <xf numFmtId="0" fontId="36" fillId="31" borderId="0" xfId="0" applyFont="1" applyFill="1" applyAlignment="1" applyProtection="1">
      <alignment horizontal="justify" vertical="top" wrapText="1"/>
      <protection/>
    </xf>
    <xf numFmtId="0" fontId="6" fillId="31" borderId="0" xfId="62" applyFill="1" applyAlignment="1" applyProtection="1">
      <alignment horizontal="left" vertical="top" wrapText="1"/>
      <protection/>
    </xf>
    <xf numFmtId="0" fontId="6" fillId="39" borderId="72" xfId="62" applyFill="1" applyBorder="1" applyAlignment="1" applyProtection="1">
      <alignment horizontal="center" vertical="top" wrapText="1"/>
      <protection/>
    </xf>
    <xf numFmtId="0" fontId="6" fillId="39" borderId="66" xfId="62" applyFill="1" applyBorder="1" applyAlignment="1" applyProtection="1">
      <alignment horizontal="center" vertical="top" wrapText="1"/>
      <protection/>
    </xf>
    <xf numFmtId="0" fontId="6" fillId="39" borderId="73" xfId="62" applyFill="1" applyBorder="1" applyAlignment="1" applyProtection="1">
      <alignment horizontal="center" vertical="top" wrapText="1"/>
      <protection/>
    </xf>
    <xf numFmtId="0" fontId="6" fillId="39" borderId="74" xfId="62" applyFill="1" applyBorder="1" applyAlignment="1" applyProtection="1">
      <alignment horizontal="center" vertical="top" wrapText="1"/>
      <protection/>
    </xf>
    <xf numFmtId="0" fontId="3" fillId="39" borderId="46" xfId="0" applyFont="1" applyFill="1" applyBorder="1" applyAlignment="1" applyProtection="1">
      <alignment horizontal="center"/>
      <protection/>
    </xf>
    <xf numFmtId="0" fontId="3" fillId="39" borderId="47" xfId="0" applyFont="1" applyFill="1" applyBorder="1" applyAlignment="1" applyProtection="1">
      <alignment horizontal="center"/>
      <protection/>
    </xf>
    <xf numFmtId="0" fontId="6" fillId="39" borderId="45" xfId="62" applyFill="1" applyBorder="1" applyAlignment="1" applyProtection="1">
      <alignment horizontal="center"/>
      <protection/>
    </xf>
    <xf numFmtId="0" fontId="6" fillId="39" borderId="47" xfId="62" applyFill="1" applyBorder="1" applyAlignment="1" applyProtection="1">
      <alignment horizontal="center"/>
      <protection/>
    </xf>
    <xf numFmtId="0" fontId="7" fillId="31" borderId="0" xfId="0" applyFont="1" applyFill="1" applyAlignment="1" applyProtection="1">
      <alignment vertical="top" wrapText="1"/>
      <protection/>
    </xf>
    <xf numFmtId="0" fontId="3" fillId="39" borderId="27" xfId="0" applyFont="1" applyFill="1" applyBorder="1" applyAlignment="1" applyProtection="1">
      <alignment horizontal="center" vertical="top" wrapText="1"/>
      <protection/>
    </xf>
    <xf numFmtId="0" fontId="0" fillId="39" borderId="29" xfId="0" applyFill="1" applyBorder="1" applyAlignment="1" applyProtection="1">
      <alignment horizontal="center" vertical="top" wrapText="1"/>
      <protection/>
    </xf>
    <xf numFmtId="0" fontId="0" fillId="39" borderId="31" xfId="0" applyFill="1" applyBorder="1" applyAlignment="1" applyProtection="1">
      <alignment horizontal="center" vertical="top" wrapText="1"/>
      <protection/>
    </xf>
    <xf numFmtId="0" fontId="0" fillId="39" borderId="30" xfId="0" applyFill="1" applyBorder="1" applyAlignment="1" applyProtection="1">
      <alignment horizontal="center" vertical="top" wrapText="1"/>
      <protection/>
    </xf>
    <xf numFmtId="0" fontId="0" fillId="39" borderId="37" xfId="0" applyFill="1" applyBorder="1" applyAlignment="1" applyProtection="1">
      <alignment horizontal="center" vertical="top" wrapText="1"/>
      <protection/>
    </xf>
    <xf numFmtId="0" fontId="0" fillId="39" borderId="39" xfId="0" applyFill="1" applyBorder="1" applyAlignment="1" applyProtection="1">
      <alignment horizontal="center" vertical="top" wrapText="1"/>
      <protection/>
    </xf>
    <xf numFmtId="0" fontId="35" fillId="31" borderId="0" xfId="0" applyFont="1" applyFill="1" applyAlignment="1" applyProtection="1">
      <alignment horizontal="justify" vertical="top" wrapText="1"/>
      <protection/>
    </xf>
    <xf numFmtId="0" fontId="3" fillId="39" borderId="45" xfId="0" applyFont="1" applyFill="1" applyBorder="1" applyAlignment="1" applyProtection="1">
      <alignment horizontal="center"/>
      <protection/>
    </xf>
    <xf numFmtId="0" fontId="6" fillId="39" borderId="75" xfId="62" applyFill="1" applyBorder="1" applyAlignment="1" applyProtection="1">
      <alignment horizontal="center" vertical="top" wrapText="1"/>
      <protection/>
    </xf>
    <xf numFmtId="0" fontId="6" fillId="39" borderId="76" xfId="62" applyFill="1" applyBorder="1" applyAlignment="1" applyProtection="1">
      <alignment horizontal="center" vertical="top" wrapText="1"/>
      <protection/>
    </xf>
    <xf numFmtId="0" fontId="3" fillId="33" borderId="0" xfId="0" applyFont="1" applyFill="1" applyAlignment="1" applyProtection="1">
      <alignment vertical="top" wrapText="1"/>
      <protection/>
    </xf>
    <xf numFmtId="0" fontId="0" fillId="31" borderId="0" xfId="0" applyFont="1" applyFill="1" applyAlignment="1" applyProtection="1">
      <alignment vertical="top" wrapText="1"/>
      <protection/>
    </xf>
    <xf numFmtId="0" fontId="25" fillId="31" borderId="0" xfId="62" applyFont="1" applyFill="1" applyAlignment="1" applyProtection="1">
      <alignment horizontal="left" vertical="top" wrapText="1"/>
      <protection/>
    </xf>
    <xf numFmtId="0" fontId="35" fillId="31" borderId="0" xfId="0" applyFont="1" applyFill="1" applyAlignment="1" applyProtection="1">
      <alignment vertical="top" wrapText="1"/>
      <protection/>
    </xf>
    <xf numFmtId="0" fontId="49" fillId="32" borderId="0" xfId="69" applyNumberFormat="1" applyFont="1" applyFill="1" applyAlignment="1" applyProtection="1">
      <alignment horizontal="left" vertical="center" wrapText="1"/>
      <protection/>
    </xf>
    <xf numFmtId="0" fontId="48" fillId="32" borderId="0" xfId="69" applyFont="1" applyFill="1" applyAlignment="1" applyProtection="1">
      <alignment horizontal="left" vertical="center" wrapText="1"/>
      <protection/>
    </xf>
    <xf numFmtId="0" fontId="0" fillId="0" borderId="0" xfId="69" applyAlignment="1" applyProtection="1">
      <alignment vertical="center" wrapText="1"/>
      <protection/>
    </xf>
    <xf numFmtId="0" fontId="0" fillId="40" borderId="0" xfId="0" applyFont="1" applyFill="1" applyAlignment="1" applyProtection="1">
      <alignment vertical="top" wrapText="1"/>
      <protection/>
    </xf>
    <xf numFmtId="0" fontId="0" fillId="40" borderId="0" xfId="0" applyFont="1" applyFill="1" applyAlignment="1" applyProtection="1">
      <alignment vertical="top" wrapText="1"/>
      <protection/>
    </xf>
    <xf numFmtId="0" fontId="38" fillId="31" borderId="0" xfId="0" applyFont="1" applyFill="1" applyAlignment="1" applyProtection="1">
      <alignment horizontal="left" vertical="top" wrapText="1"/>
      <protection/>
    </xf>
    <xf numFmtId="0" fontId="37" fillId="31" borderId="0" xfId="62" applyFont="1" applyFill="1" applyAlignment="1" applyProtection="1">
      <alignment/>
      <protection/>
    </xf>
    <xf numFmtId="0" fontId="36" fillId="31" borderId="0" xfId="0" applyFont="1" applyFill="1" applyAlignment="1" applyProtection="1">
      <alignment/>
      <protection/>
    </xf>
    <xf numFmtId="0" fontId="6" fillId="31" borderId="0" xfId="62" applyFill="1" applyAlignment="1" applyProtection="1">
      <alignment/>
      <protection/>
    </xf>
    <xf numFmtId="0" fontId="0" fillId="31" borderId="0" xfId="0" applyFont="1" applyFill="1" applyAlignment="1" applyProtection="1">
      <alignment horizontal="justify" vertical="top" wrapText="1"/>
      <protection/>
    </xf>
    <xf numFmtId="0" fontId="39" fillId="31" borderId="0" xfId="0" applyFont="1" applyFill="1" applyAlignment="1" applyProtection="1">
      <alignment horizontal="left" vertical="top" wrapText="1"/>
      <protection/>
    </xf>
    <xf numFmtId="0" fontId="30" fillId="31" borderId="40" xfId="0" applyFont="1" applyFill="1" applyBorder="1" applyAlignment="1" applyProtection="1">
      <alignmen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37" fillId="31" borderId="0" xfId="0" applyFont="1" applyFill="1" applyAlignment="1" applyProtection="1">
      <alignment horizontal="justify" vertical="top" wrapText="1"/>
      <protection/>
    </xf>
    <xf numFmtId="172" fontId="0" fillId="28" borderId="17" xfId="0" applyNumberFormat="1" applyFill="1" applyBorder="1" applyAlignment="1" applyProtection="1">
      <alignment vertical="top" wrapText="1"/>
      <protection locked="0"/>
    </xf>
    <xf numFmtId="0" fontId="0" fillId="31" borderId="17" xfId="0" applyFont="1" applyFill="1" applyBorder="1" applyAlignment="1" applyProtection="1">
      <alignment vertical="top" wrapText="1"/>
      <protection locked="0"/>
    </xf>
    <xf numFmtId="172" fontId="0" fillId="4" borderId="17" xfId="0" applyNumberFormat="1" applyFill="1" applyBorder="1" applyAlignment="1" applyProtection="1">
      <alignment vertical="top" wrapText="1"/>
      <protection/>
    </xf>
    <xf numFmtId="0" fontId="0" fillId="31" borderId="17" xfId="0" applyFont="1" applyFill="1" applyBorder="1" applyAlignment="1" applyProtection="1">
      <alignment vertical="top" wrapText="1"/>
      <protection/>
    </xf>
    <xf numFmtId="0" fontId="0" fillId="41" borderId="17" xfId="0" applyFill="1" applyBorder="1" applyAlignment="1" applyProtection="1">
      <alignment vertical="top" wrapText="1"/>
      <protection/>
    </xf>
    <xf numFmtId="0" fontId="0" fillId="39" borderId="17" xfId="0" applyFill="1" applyBorder="1" applyAlignment="1" applyProtection="1">
      <alignment vertical="top" wrapText="1"/>
      <protection/>
    </xf>
    <xf numFmtId="0" fontId="0" fillId="42" borderId="17" xfId="0" applyFill="1" applyBorder="1" applyAlignment="1" applyProtection="1">
      <alignment vertical="top" wrapText="1"/>
      <protection/>
    </xf>
    <xf numFmtId="0" fontId="3" fillId="10" borderId="45" xfId="0" applyFont="1" applyFill="1" applyBorder="1" applyAlignment="1" applyProtection="1">
      <alignment horizontal="left" vertical="center" wrapText="1" indent="1"/>
      <protection/>
    </xf>
    <xf numFmtId="0" fontId="3" fillId="10" borderId="46" xfId="0" applyFont="1" applyFill="1" applyBorder="1" applyAlignment="1" applyProtection="1">
      <alignment horizontal="left" vertical="center" wrapText="1" indent="1"/>
      <protection/>
    </xf>
    <xf numFmtId="0" fontId="0" fillId="31" borderId="47" xfId="0" applyFont="1" applyFill="1" applyBorder="1" applyAlignment="1" applyProtection="1">
      <alignment horizontal="left" vertical="center" wrapText="1" indent="1"/>
      <protection/>
    </xf>
    <xf numFmtId="0" fontId="40" fillId="31" borderId="0" xfId="0" applyFont="1" applyFill="1" applyAlignment="1" applyProtection="1">
      <alignment horizontal="left" vertical="top" wrapText="1"/>
      <protection/>
    </xf>
    <xf numFmtId="0" fontId="0" fillId="31" borderId="0" xfId="0" applyFont="1" applyFill="1" applyAlignment="1" applyProtection="1">
      <alignment horizontal="left" vertical="top" wrapText="1"/>
      <protection/>
    </xf>
    <xf numFmtId="0" fontId="24" fillId="33" borderId="34" xfId="0" applyFont="1" applyFill="1" applyBorder="1" applyAlignment="1" applyProtection="1">
      <alignment horizontal="left" vertical="center"/>
      <protection/>
    </xf>
    <xf numFmtId="0" fontId="6" fillId="38" borderId="0" xfId="62" applyFill="1" applyBorder="1" applyAlignment="1" applyProtection="1">
      <alignment horizontal="left" vertical="top" wrapText="1"/>
      <protection/>
    </xf>
    <xf numFmtId="0" fontId="4" fillId="31" borderId="0" xfId="0" applyFont="1" applyFill="1" applyAlignment="1" applyProtection="1">
      <alignment horizontal="left" vertical="top" wrapText="1"/>
      <protection/>
    </xf>
    <xf numFmtId="0" fontId="34" fillId="31" borderId="0" xfId="0" applyFont="1" applyFill="1" applyAlignment="1" applyProtection="1">
      <alignment horizontal="left" vertical="top" wrapText="1"/>
      <protection/>
    </xf>
    <xf numFmtId="0" fontId="4" fillId="31" borderId="65" xfId="0" applyFont="1"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4" fillId="31" borderId="34" xfId="0" applyFont="1" applyFill="1" applyBorder="1" applyAlignment="1" applyProtection="1">
      <alignment horizontal="left" vertical="top" wrapText="1"/>
      <protection/>
    </xf>
    <xf numFmtId="0" fontId="4" fillId="31" borderId="35" xfId="0" applyFont="1"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6" fillId="39" borderId="77" xfId="62" applyFill="1" applyBorder="1" applyAlignment="1" applyProtection="1">
      <alignment horizontal="center" vertical="top" wrapText="1"/>
      <protection/>
    </xf>
    <xf numFmtId="0" fontId="24" fillId="33" borderId="35" xfId="0" applyFont="1" applyFill="1" applyBorder="1" applyAlignment="1" applyProtection="1">
      <alignment horizontal="left" vertical="center"/>
      <protection/>
    </xf>
    <xf numFmtId="0" fontId="34" fillId="31" borderId="65" xfId="0" applyFont="1" applyFill="1" applyBorder="1" applyAlignment="1" applyProtection="1" quotePrefix="1">
      <alignment horizontal="left" vertical="top" wrapText="1"/>
      <protection/>
    </xf>
    <xf numFmtId="0" fontId="34" fillId="31" borderId="0" xfId="0" applyFont="1" applyFill="1" applyAlignment="1" applyProtection="1" quotePrefix="1">
      <alignment horizontal="left" vertical="top" wrapText="1"/>
      <protection/>
    </xf>
    <xf numFmtId="0" fontId="34" fillId="31" borderId="35" xfId="0" applyFont="1" applyFill="1" applyBorder="1" applyAlignment="1" applyProtection="1" quotePrefix="1">
      <alignment horizontal="left" vertical="top" wrapText="1"/>
      <protection/>
    </xf>
    <xf numFmtId="0" fontId="3" fillId="31" borderId="0" xfId="0" applyFont="1" applyFill="1" applyBorder="1" applyAlignment="1" applyProtection="1">
      <alignment horizontal="left" vertical="center" wrapText="1"/>
      <protection/>
    </xf>
    <xf numFmtId="0" fontId="3" fillId="31" borderId="40" xfId="0" applyFont="1" applyFill="1" applyBorder="1" applyAlignment="1" applyProtection="1">
      <alignment horizontal="left" vertical="center" wrapText="1"/>
      <protection/>
    </xf>
    <xf numFmtId="0" fontId="43" fillId="31" borderId="0" xfId="0" applyFont="1" applyFill="1" applyAlignment="1" applyProtection="1">
      <alignment horizontal="left" vertical="top" wrapText="1"/>
      <protection/>
    </xf>
    <xf numFmtId="0" fontId="6" fillId="39" borderId="78" xfId="62" applyFill="1" applyBorder="1" applyAlignment="1" applyProtection="1">
      <alignment horizontal="center" vertical="top" wrapText="1"/>
      <protection/>
    </xf>
    <xf numFmtId="0" fontId="34" fillId="31" borderId="0" xfId="0" applyFont="1" applyFill="1" applyBorder="1" applyAlignment="1" applyProtection="1" quotePrefix="1">
      <alignment horizontal="left" vertical="top" wrapText="1"/>
      <protection/>
    </xf>
    <xf numFmtId="0" fontId="46" fillId="39" borderId="27" xfId="0" applyFont="1" applyFill="1" applyBorder="1" applyAlignment="1" applyProtection="1">
      <alignment horizontal="center" vertical="center" wrapText="1"/>
      <protection/>
    </xf>
    <xf numFmtId="0" fontId="47" fillId="39" borderId="28" xfId="0" applyFont="1" applyFill="1" applyBorder="1" applyAlignment="1" applyProtection="1">
      <alignment horizontal="center" vertical="center" wrapText="1"/>
      <protection/>
    </xf>
    <xf numFmtId="0" fontId="47" fillId="39" borderId="29" xfId="0" applyFont="1" applyFill="1" applyBorder="1" applyAlignment="1" applyProtection="1">
      <alignment horizontal="center" vertical="center" wrapText="1"/>
      <protection/>
    </xf>
    <xf numFmtId="0" fontId="47" fillId="39" borderId="31" xfId="0" applyFont="1" applyFill="1" applyBorder="1" applyAlignment="1" applyProtection="1">
      <alignment horizontal="center" vertical="center" wrapText="1"/>
      <protection/>
    </xf>
    <xf numFmtId="0" fontId="47" fillId="39" borderId="0" xfId="0" applyFont="1" applyFill="1" applyAlignment="1" applyProtection="1">
      <alignment horizontal="center" vertical="center" wrapText="1"/>
      <protection/>
    </xf>
    <xf numFmtId="0" fontId="47" fillId="39" borderId="30" xfId="0" applyFont="1" applyFill="1" applyBorder="1" applyAlignment="1" applyProtection="1">
      <alignment horizontal="center" vertical="center" wrapText="1"/>
      <protection/>
    </xf>
    <xf numFmtId="0" fontId="47" fillId="39" borderId="37" xfId="0" applyFont="1" applyFill="1" applyBorder="1" applyAlignment="1" applyProtection="1">
      <alignment horizontal="center" vertical="center" wrapText="1"/>
      <protection/>
    </xf>
    <xf numFmtId="0" fontId="47" fillId="39" borderId="38" xfId="0" applyFont="1" applyFill="1" applyBorder="1" applyAlignment="1" applyProtection="1">
      <alignment horizontal="center" vertical="center" wrapText="1"/>
      <protection/>
    </xf>
    <xf numFmtId="0" fontId="47" fillId="39" borderId="39" xfId="0" applyFont="1" applyFill="1" applyBorder="1" applyAlignment="1" applyProtection="1">
      <alignment horizontal="center" vertical="center" wrapText="1"/>
      <protection/>
    </xf>
    <xf numFmtId="0" fontId="34" fillId="31" borderId="34" xfId="0" applyFont="1" applyFill="1" applyBorder="1" applyAlignment="1" applyProtection="1">
      <alignment horizontal="left" vertical="top" wrapText="1"/>
      <protection/>
    </xf>
    <xf numFmtId="0" fontId="5" fillId="31" borderId="57" xfId="0" applyFont="1" applyFill="1" applyBorder="1" applyAlignment="1" applyProtection="1">
      <alignment horizontal="right" vertical="center"/>
      <protection/>
    </xf>
    <xf numFmtId="0" fontId="5" fillId="31" borderId="0" xfId="0" applyFont="1" applyFill="1" applyAlignment="1" applyProtection="1">
      <alignment horizontal="right" vertical="center"/>
      <protection/>
    </xf>
    <xf numFmtId="0" fontId="5" fillId="31" borderId="58" xfId="0" applyFont="1" applyFill="1" applyBorder="1" applyAlignment="1" applyProtection="1">
      <alignment horizontal="right" vertical="center"/>
      <protection/>
    </xf>
    <xf numFmtId="0" fontId="34" fillId="31" borderId="65" xfId="0" applyFont="1" applyFill="1" applyBorder="1" applyAlignment="1" applyProtection="1">
      <alignment horizontal="left" vertical="top" wrapText="1"/>
      <protection/>
    </xf>
    <xf numFmtId="0" fontId="29" fillId="29" borderId="63" xfId="0" applyFont="1" applyFill="1" applyBorder="1" applyAlignment="1" applyProtection="1">
      <alignment horizontal="left" vertical="center"/>
      <protection locked="0"/>
    </xf>
    <xf numFmtId="0" fontId="29" fillId="29" borderId="34" xfId="0" applyFont="1" applyFill="1" applyBorder="1" applyAlignment="1" applyProtection="1">
      <alignment horizontal="left" vertical="center"/>
      <protection locked="0"/>
    </xf>
    <xf numFmtId="0" fontId="29" fillId="29" borderId="79" xfId="0" applyFont="1" applyFill="1" applyBorder="1" applyAlignment="1" applyProtection="1">
      <alignment horizontal="left" vertical="center"/>
      <protection locked="0"/>
    </xf>
    <xf numFmtId="0" fontId="3" fillId="31" borderId="0" xfId="0" applyFont="1" applyFill="1" applyAlignment="1" applyProtection="1">
      <alignment horizontal="left" vertical="center" wrapText="1"/>
      <protection/>
    </xf>
    <xf numFmtId="0" fontId="3" fillId="31" borderId="58" xfId="0" applyFont="1" applyFill="1" applyBorder="1" applyAlignment="1" applyProtection="1">
      <alignment horizontal="left" vertical="center" wrapText="1"/>
      <protection/>
    </xf>
    <xf numFmtId="0" fontId="24" fillId="33" borderId="36" xfId="0" applyFont="1" applyFill="1" applyBorder="1" applyAlignment="1" applyProtection="1">
      <alignment horizontal="left" vertical="center"/>
      <protection/>
    </xf>
    <xf numFmtId="0" fontId="24" fillId="31" borderId="21" xfId="0" applyFont="1" applyFill="1" applyBorder="1" applyAlignment="1" applyProtection="1">
      <alignment horizontal="left" vertical="center" wrapText="1"/>
      <protection/>
    </xf>
    <xf numFmtId="0" fontId="24" fillId="31" borderId="22" xfId="0" applyFont="1" applyFill="1" applyBorder="1" applyAlignment="1" applyProtection="1">
      <alignment horizontal="left" vertical="center" wrapText="1"/>
      <protection/>
    </xf>
    <xf numFmtId="0" fontId="24" fillId="31" borderId="52" xfId="0" applyFont="1" applyFill="1" applyBorder="1" applyAlignment="1" applyProtection="1">
      <alignment horizontal="left" vertical="center" wrapText="1"/>
      <protection/>
    </xf>
    <xf numFmtId="0" fontId="29" fillId="29" borderId="62" xfId="0" applyFont="1" applyFill="1" applyBorder="1" applyAlignment="1" applyProtection="1">
      <alignment horizontal="left" vertical="center"/>
      <protection locked="0"/>
    </xf>
    <xf numFmtId="0" fontId="29" fillId="29" borderId="80" xfId="0" applyFont="1" applyFill="1" applyBorder="1" applyAlignment="1" applyProtection="1">
      <alignment horizontal="left" vertical="center"/>
      <protection locked="0"/>
    </xf>
    <xf numFmtId="0" fontId="29" fillId="29" borderId="81" xfId="0" applyFont="1" applyFill="1" applyBorder="1" applyAlignment="1" applyProtection="1">
      <alignment horizontal="left" vertical="center"/>
      <protection locked="0"/>
    </xf>
    <xf numFmtId="0" fontId="29" fillId="29" borderId="64" xfId="0" applyFont="1" applyFill="1" applyBorder="1" applyAlignment="1" applyProtection="1">
      <alignment horizontal="left" vertical="center"/>
      <protection locked="0"/>
    </xf>
    <xf numFmtId="0" fontId="29" fillId="29" borderId="82" xfId="0" applyFont="1" applyFill="1" applyBorder="1" applyAlignment="1" applyProtection="1">
      <alignment horizontal="left" vertical="center"/>
      <protection locked="0"/>
    </xf>
    <xf numFmtId="0" fontId="29" fillId="29" borderId="76" xfId="0" applyFont="1" applyFill="1" applyBorder="1" applyAlignment="1" applyProtection="1">
      <alignment horizontal="left" vertical="center"/>
      <protection locked="0"/>
    </xf>
  </cellXfs>
  <cellStyles count="6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5x indented GHG Textfiels" xfId="27"/>
    <cellStyle name="60 % - Akzent1" xfId="28"/>
    <cellStyle name="60 % - Akzent2" xfId="29"/>
    <cellStyle name="60 % - Akzent3" xfId="30"/>
    <cellStyle name="60 % - Akzent4" xfId="31"/>
    <cellStyle name="60 % - Akzent5" xfId="32"/>
    <cellStyle name="60 % - Akz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Ausgabe" xfId="46"/>
    <cellStyle name="Bad" xfId="47"/>
    <cellStyle name="Berechnung" xfId="48"/>
    <cellStyle name="Followed Hyperlink" xfId="49"/>
    <cellStyle name="Check Cell" xfId="50"/>
    <cellStyle name="Comma [0]" xfId="51"/>
    <cellStyle name="Eingabe" xfId="52"/>
    <cellStyle name="Ergebnis" xfId="53"/>
    <cellStyle name="Erklärender Text" xfId="54"/>
    <cellStyle name="Good" xfId="55"/>
    <cellStyle name="Gut" xfId="56"/>
    <cellStyle name="Heading 1" xfId="57"/>
    <cellStyle name="Heading 2" xfId="58"/>
    <cellStyle name="Heading 3" xfId="59"/>
    <cellStyle name="Heading 4" xfId="60"/>
    <cellStyle name="Comma" xfId="61"/>
    <cellStyle name="Hyperlink" xfId="62"/>
    <cellStyle name="Linked Cell" xfId="63"/>
    <cellStyle name="Neutral" xfId="64"/>
    <cellStyle name="Note" xfId="65"/>
    <cellStyle name="Notiz" xfId="66"/>
    <cellStyle name="Percent" xfId="67"/>
    <cellStyle name="Schlecht" xfId="68"/>
    <cellStyle name="Standard 2" xfId="69"/>
    <cellStyle name="Standard_Outline NIMs template 10-09-30" xfId="70"/>
    <cellStyle name="Title"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 name="Обычный_CRF2002 (1)" xfId="82"/>
  </cellStyles>
  <dxfs count="111">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c.europa.eu/clima/eu-action/eu-emissions-trading-system-eu-ets/monitoring-reporting-and-verification-eu-ets-emissions_en" TargetMode="External" /><Relationship Id="rId3" Type="http://schemas.openxmlformats.org/officeDocument/2006/relationships/hyperlink" Target="https://eur-lex.europa.eu/eli/reg/2012/601/2019-01-01" TargetMode="External" /><Relationship Id="rId4" Type="http://schemas.openxmlformats.org/officeDocument/2006/relationships/hyperlink" Target="https://eur-lex.europa.eu/eli/reg_impl/2018/2066/2021-01-01" TargetMode="External" /><Relationship Id="rId5" Type="http://schemas.openxmlformats.org/officeDocument/2006/relationships/hyperlink" Target="https://ec.europa.eu/clima/eu-action/eu-emissions-trading-system-eu-ets/monitoring-reporting-and-verification-eu-ets-emissions_en" TargetMode="External" /><Relationship Id="rId6" Type="http://schemas.openxmlformats.org/officeDocument/2006/relationships/hyperlink" Target="https://ec.europa.eu/clima/eu-action/eu-emissions-trading-system-eu-ets_en" TargetMode="External" /><Relationship Id="rId7" Type="http://schemas.openxmlformats.org/officeDocument/2006/relationships/hyperlink" Target="http://ec.europa.eu/clima/documentation/ets/docs/decision_benchmarking_15_dec_en.pdf." TargetMode="External" /><Relationship Id="rId8" Type="http://schemas.openxmlformats.org/officeDocument/2006/relationships/hyperlink" Target="https://eur-lex.europa.eu/eli/dir/2003/87/2018-04-08" TargetMode="External" /><Relationship Id="rId9" Type="http://schemas.openxmlformats.org/officeDocument/2006/relationships/hyperlink" Target="https://eur-lex.europa.eu/eli/dir/2003/87/2021-01-01" TargetMode="External" /><Relationship Id="rId10" Type="http://schemas.openxmlformats.org/officeDocument/2006/relationships/hyperlink" Target="https://ec.europa.eu/clima/eu-action/eu-emissions-trading-system-eu-ets_en"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clima/system/files/2016-11/uncertainty_assessment_training_material_en.pdf" TargetMode="External" /><Relationship Id="rId2" Type="http://schemas.openxmlformats.org/officeDocument/2006/relationships/hyperlink" Target="https://ec.europa.eu/clima/system/files/2021-10/policy_ets_monitoring_gd4_guidance_uncertainty_en.pdf" TargetMode="External" /><Relationship Id="rId3" Type="http://schemas.openxmlformats.org/officeDocument/2006/relationships/hyperlink" Target="https://ec.europa.eu/clima/system/files/2021-10/policy_ets_monitoring_gd4_guidance_uncertainty_en.pdf" TargetMode="External" /><Relationship Id="rId4" Type="http://schemas.openxmlformats.org/officeDocument/2006/relationships/hyperlink" Target="https://ec.europa.eu/clima/system/files/2016-11/uncertainty_assessment_training_material_en.pdf"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clima/system/files/2016-11/uncertainty_assessment_training_material_en.pdf" TargetMode="External" /><Relationship Id="rId2" Type="http://schemas.openxmlformats.org/officeDocument/2006/relationships/hyperlink" Target="https://ec.europa.eu/clima/system/files/2021-10/policy_ets_monitoring_gd4_guidance_uncertainty_en.pdf" TargetMode="External" /><Relationship Id="rId3" Type="http://schemas.openxmlformats.org/officeDocument/2006/relationships/hyperlink" Target="https://ec.europa.eu/clima/system/files/2021-10/policy_ets_monitoring_gd4_guidance_uncertainty_en.pdf" TargetMode="External" /><Relationship Id="rId4" Type="http://schemas.openxmlformats.org/officeDocument/2006/relationships/hyperlink" Target="https://ec.europa.eu/clima/system/files/2016-11/uncertainty_assessment_training_material_en.pdf"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2019-01-01" TargetMode="External" /><Relationship Id="rId3" Type="http://schemas.openxmlformats.org/officeDocument/2006/relationships/hyperlink" Target="https://ec.europa.eu/clima/policies/ets/monitoring_en#tab-0-1"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s://ec.europa.eu/clima/policies/ets/monitoring_en" TargetMode="External" /><Relationship Id="rId7" Type="http://schemas.openxmlformats.org/officeDocument/2006/relationships/hyperlink" Target="https://ec.europa.eu/clima/sites/clima/files/ets/monitoring/docs/gd4_guidance_uncertainty_en.pdf" TargetMode="External" /><Relationship Id="rId8" Type="http://schemas.openxmlformats.org/officeDocument/2006/relationships/hyperlink" Target="https://ec.europa.eu/clima/sites/clima/files/ets/monitoring/docs/uncertainty_assessment_training_material_en.pdf" TargetMode="Externa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M79"/>
  <sheetViews>
    <sheetView tabSelected="1" zoomScaleSheetLayoutView="100" zoomScalePageLayoutView="0" workbookViewId="0" topLeftCell="A1">
      <pane ySplit="3" topLeftCell="A4" activePane="bottomLeft" state="frozen"/>
      <selection pane="topLeft" activeCell="C45" sqref="C45"/>
      <selection pane="bottomLeft" activeCell="A4" sqref="A4"/>
    </sheetView>
  </sheetViews>
  <sheetFormatPr defaultColWidth="9.140625" defaultRowHeight="12.75"/>
  <cols>
    <col min="1" max="2" width="4.7109375" style="19" customWidth="1"/>
    <col min="3" max="12" width="12.7109375" style="19" customWidth="1"/>
    <col min="13" max="13" width="4.7109375" style="19" customWidth="1"/>
    <col min="14" max="16384" width="9.140625" style="19" customWidth="1"/>
  </cols>
  <sheetData>
    <row r="1" spans="1:13" s="15" customFormat="1" ht="13.5" thickBot="1">
      <c r="A1" s="267"/>
      <c r="B1" s="268"/>
      <c r="C1" s="262" t="str">
        <f>Translations!$B$2</f>
        <v>Navigation area:</v>
      </c>
      <c r="D1" s="263"/>
      <c r="E1" s="264"/>
      <c r="F1" s="265"/>
      <c r="G1" s="264"/>
      <c r="H1" s="265"/>
      <c r="I1" s="264" t="str">
        <f>Translations!$B$3</f>
        <v>Next sheet</v>
      </c>
      <c r="J1" s="265"/>
      <c r="K1" s="274"/>
      <c r="L1" s="263"/>
      <c r="M1" s="14"/>
    </row>
    <row r="2" spans="1:13" s="15" customFormat="1" ht="12.75">
      <c r="A2" s="269"/>
      <c r="B2" s="270"/>
      <c r="C2" s="259" t="str">
        <f>Translations!$B$4</f>
        <v>Top of sheet</v>
      </c>
      <c r="D2" s="258"/>
      <c r="E2" s="258"/>
      <c r="F2" s="258"/>
      <c r="G2" s="258"/>
      <c r="H2" s="258"/>
      <c r="I2" s="258"/>
      <c r="J2" s="258"/>
      <c r="K2" s="260"/>
      <c r="L2" s="261"/>
      <c r="M2" s="14"/>
    </row>
    <row r="3" spans="1:13" s="15" customFormat="1" ht="13.5" thickBot="1">
      <c r="A3" s="271"/>
      <c r="B3" s="272"/>
      <c r="C3" s="259"/>
      <c r="D3" s="258"/>
      <c r="E3" s="258"/>
      <c r="F3" s="258"/>
      <c r="G3" s="258"/>
      <c r="H3" s="258"/>
      <c r="I3" s="258"/>
      <c r="J3" s="258"/>
      <c r="K3" s="275"/>
      <c r="L3" s="276"/>
      <c r="M3" s="14"/>
    </row>
    <row r="4" spans="2:3" s="16" customFormat="1" ht="15.75" customHeight="1">
      <c r="B4" s="17"/>
      <c r="C4" s="18"/>
    </row>
    <row r="5" spans="2:10" ht="17.25">
      <c r="B5" s="266" t="str">
        <f>Translations!$B$5</f>
        <v>GUIDELINES AND CONDITIONS</v>
      </c>
      <c r="C5" s="266"/>
      <c r="D5" s="266"/>
      <c r="E5" s="266"/>
      <c r="F5" s="266"/>
      <c r="G5" s="266"/>
      <c r="H5" s="266"/>
      <c r="I5" s="266"/>
      <c r="J5" s="266"/>
    </row>
    <row r="6" spans="2:12" ht="12.75">
      <c r="B6" s="255"/>
      <c r="C6" s="255"/>
      <c r="D6" s="255"/>
      <c r="E6" s="255"/>
      <c r="F6" s="255"/>
      <c r="G6" s="255"/>
      <c r="H6" s="255"/>
      <c r="I6" s="255"/>
      <c r="J6" s="255"/>
      <c r="K6" s="255"/>
      <c r="L6" s="255"/>
    </row>
    <row r="7" spans="1:13" ht="42" customHeight="1">
      <c r="A7" s="20">
        <v>1</v>
      </c>
      <c r="B7" s="256" t="str">
        <f>Translations!$B$6</f>
        <v>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v>
      </c>
      <c r="C7" s="256"/>
      <c r="D7" s="256"/>
      <c r="E7" s="256"/>
      <c r="F7" s="256"/>
      <c r="G7" s="256"/>
      <c r="H7" s="256"/>
      <c r="I7" s="256"/>
      <c r="J7" s="256"/>
      <c r="K7" s="256"/>
      <c r="L7" s="256"/>
      <c r="M7" s="21"/>
    </row>
    <row r="8" spans="1:12" ht="12.75" customHeight="1">
      <c r="A8" s="20"/>
      <c r="B8" s="256" t="str">
        <f>Translations!$B$7</f>
        <v>The consolidated Directive can be downloaded from:</v>
      </c>
      <c r="C8" s="256"/>
      <c r="D8" s="256"/>
      <c r="E8" s="256"/>
      <c r="F8" s="256"/>
      <c r="G8" s="256"/>
      <c r="H8" s="256"/>
      <c r="I8" s="256"/>
      <c r="J8" s="256"/>
      <c r="K8" s="256"/>
      <c r="L8" s="256"/>
    </row>
    <row r="9" spans="1:12" ht="12.75" customHeight="1">
      <c r="A9" s="22"/>
      <c r="B9" s="257" t="s">
        <v>324</v>
      </c>
      <c r="C9" s="257"/>
      <c r="D9" s="257"/>
      <c r="E9" s="257"/>
      <c r="F9" s="257"/>
      <c r="G9" s="257"/>
      <c r="H9" s="257"/>
      <c r="I9" s="257"/>
      <c r="J9" s="257"/>
      <c r="K9" s="257"/>
      <c r="L9" s="243"/>
    </row>
    <row r="10" spans="1:12" ht="4.5" customHeight="1">
      <c r="A10" s="22"/>
      <c r="B10" s="1"/>
      <c r="C10" s="1"/>
      <c r="D10" s="1"/>
      <c r="E10" s="1"/>
      <c r="F10" s="1"/>
      <c r="G10" s="1"/>
      <c r="H10" s="1"/>
      <c r="I10" s="1"/>
      <c r="J10" s="1"/>
      <c r="K10" s="1"/>
      <c r="L10" s="23"/>
    </row>
    <row r="11" spans="1:12" ht="26.25" customHeight="1">
      <c r="A11" s="20">
        <v>2</v>
      </c>
      <c r="B11" s="256" t="str">
        <f>Translations!$B$138</f>
        <v>The Monitoring and Reporting Regulation (Commission Regulation (EU) No 2018/2066, as amended, hereinafter the "MRR"), defines further requirements for monitoring and reporting. The MRR can be downloaded from:</v>
      </c>
      <c r="C11" s="256"/>
      <c r="D11" s="256"/>
      <c r="E11" s="256"/>
      <c r="F11" s="256"/>
      <c r="G11" s="256"/>
      <c r="H11" s="256"/>
      <c r="I11" s="256"/>
      <c r="J11" s="256"/>
      <c r="K11" s="256"/>
      <c r="L11" s="256"/>
    </row>
    <row r="12" spans="1:12" ht="12.75" customHeight="1">
      <c r="A12" s="20"/>
      <c r="B12" s="257" t="s">
        <v>325</v>
      </c>
      <c r="C12" s="257"/>
      <c r="D12" s="257"/>
      <c r="E12" s="257"/>
      <c r="F12" s="257"/>
      <c r="G12" s="257"/>
      <c r="H12" s="257"/>
      <c r="I12" s="257"/>
      <c r="J12" s="257"/>
      <c r="K12" s="257"/>
      <c r="L12" s="243"/>
    </row>
    <row r="13" spans="1:12" ht="4.5" customHeight="1">
      <c r="A13" s="20"/>
      <c r="B13" s="1"/>
      <c r="C13" s="1"/>
      <c r="D13" s="1"/>
      <c r="E13" s="1"/>
      <c r="F13" s="1"/>
      <c r="G13" s="1"/>
      <c r="H13" s="1"/>
      <c r="I13" s="1"/>
      <c r="J13" s="1"/>
      <c r="K13" s="1"/>
      <c r="L13" s="23"/>
    </row>
    <row r="14" spans="1:12" ht="25.5" customHeight="1">
      <c r="A14" s="20">
        <v>3</v>
      </c>
      <c r="B14" s="273" t="str">
        <f>Translations!$B$11</f>
        <v>This file constitutes a tool developed by the Commission services for the purpose of harmonising the determination of uncertainties of measurements pursuant to Articles 12(1)(a), 28 and 29 of the MRR.</v>
      </c>
      <c r="C14" s="273"/>
      <c r="D14" s="273"/>
      <c r="E14" s="273"/>
      <c r="F14" s="273"/>
      <c r="G14" s="273"/>
      <c r="H14" s="273"/>
      <c r="I14" s="273"/>
      <c r="J14" s="273"/>
      <c r="K14" s="273"/>
      <c r="L14" s="273"/>
    </row>
    <row r="15" spans="1:13" ht="12.75" customHeight="1">
      <c r="A15" s="20"/>
      <c r="B15" s="25"/>
      <c r="C15" s="24"/>
      <c r="D15" s="24"/>
      <c r="E15" s="24"/>
      <c r="F15" s="24"/>
      <c r="G15" s="24"/>
      <c r="H15" s="24"/>
      <c r="I15" s="24"/>
      <c r="J15" s="24"/>
      <c r="K15" s="24"/>
      <c r="L15" s="24"/>
      <c r="M15" s="21"/>
    </row>
    <row r="16" spans="1:12" ht="38.25" customHeight="1">
      <c r="A16" s="20"/>
      <c r="B16" s="281" t="str">
        <f>Translations!$B$137</f>
        <v>This is the final version of the tool for the assessment of uncertainties, updated for phase 4 of the EU ETS, dated 12 January 2022.</v>
      </c>
      <c r="C16" s="282"/>
      <c r="D16" s="282"/>
      <c r="E16" s="282"/>
      <c r="F16" s="282"/>
      <c r="G16" s="282"/>
      <c r="H16" s="282"/>
      <c r="I16" s="282"/>
      <c r="J16" s="282"/>
      <c r="K16" s="282"/>
      <c r="L16" s="283"/>
    </row>
    <row r="17" spans="1:12" ht="12.75" customHeight="1">
      <c r="A17" s="20"/>
      <c r="B17" s="256"/>
      <c r="C17" s="256"/>
      <c r="D17" s="256"/>
      <c r="E17" s="256"/>
      <c r="F17" s="256"/>
      <c r="G17" s="256"/>
      <c r="H17" s="256"/>
      <c r="I17" s="256"/>
      <c r="J17" s="256"/>
      <c r="K17" s="256"/>
      <c r="L17" s="256"/>
    </row>
    <row r="18" spans="1:12" ht="12.75" customHeight="1">
      <c r="A18" s="20">
        <v>4</v>
      </c>
      <c r="B18" s="256" t="str">
        <f>Translations!$B$13</f>
        <v>All Commission guidance documents on the Monitoring and Reporting Regulation can be found at:</v>
      </c>
      <c r="C18" s="256"/>
      <c r="D18" s="256"/>
      <c r="E18" s="256"/>
      <c r="F18" s="256"/>
      <c r="G18" s="256"/>
      <c r="H18" s="256"/>
      <c r="I18" s="256"/>
      <c r="J18" s="256"/>
      <c r="K18" s="256"/>
      <c r="L18" s="256"/>
    </row>
    <row r="19" spans="1:12" ht="12.75" customHeight="1">
      <c r="A19" s="20"/>
      <c r="B19" s="257" t="s">
        <v>331</v>
      </c>
      <c r="C19" s="279"/>
      <c r="D19" s="279"/>
      <c r="E19" s="279"/>
      <c r="F19" s="279"/>
      <c r="G19" s="279"/>
      <c r="H19" s="279"/>
      <c r="I19" s="279"/>
      <c r="J19" s="279"/>
      <c r="K19" s="279"/>
      <c r="L19" s="280"/>
    </row>
    <row r="21" spans="1:12" ht="13.5">
      <c r="A21" s="20">
        <v>5</v>
      </c>
      <c r="B21" s="286" t="str">
        <f>Translations!$B$15</f>
        <v>Information sources:</v>
      </c>
      <c r="C21" s="286"/>
      <c r="D21" s="286"/>
      <c r="E21" s="286"/>
      <c r="F21" s="286"/>
      <c r="G21" s="286"/>
      <c r="H21" s="286"/>
      <c r="I21" s="286"/>
      <c r="J21" s="286"/>
      <c r="K21" s="286"/>
      <c r="L21" s="286"/>
    </row>
    <row r="22" spans="1:12" ht="12.75">
      <c r="A22" s="20"/>
      <c r="B22" s="26" t="str">
        <f>Translations!$B$16</f>
        <v>EU Websites:</v>
      </c>
      <c r="C22" s="27"/>
      <c r="D22" s="27"/>
      <c r="E22" s="27"/>
      <c r="F22" s="27"/>
      <c r="G22" s="27"/>
      <c r="H22" s="27"/>
      <c r="I22" s="27"/>
      <c r="J22" s="27"/>
      <c r="K22" s="27"/>
      <c r="L22" s="27"/>
    </row>
    <row r="23" spans="1:12" ht="12.75">
      <c r="A23" s="20"/>
      <c r="B23" s="27" t="str">
        <f>Translations!$B$17</f>
        <v>EU-Legislation:</v>
      </c>
      <c r="C23" s="27"/>
      <c r="D23" s="287" t="str">
        <f>Translations!$B$18</f>
        <v>http://eur-lex.europa.eu/en/index.htm </v>
      </c>
      <c r="E23" s="288"/>
      <c r="F23" s="288"/>
      <c r="G23" s="288"/>
      <c r="H23" s="288"/>
      <c r="I23" s="288"/>
      <c r="J23" s="27"/>
      <c r="K23" s="27"/>
      <c r="L23" s="27"/>
    </row>
    <row r="24" spans="1:12" ht="12.75">
      <c r="A24" s="20"/>
      <c r="B24" s="27" t="str">
        <f>Translations!$B$19</f>
        <v>EU ETS general:</v>
      </c>
      <c r="C24" s="27"/>
      <c r="D24" s="289" t="s">
        <v>326</v>
      </c>
      <c r="E24" s="289"/>
      <c r="F24" s="289"/>
      <c r="G24" s="289"/>
      <c r="H24" s="289"/>
      <c r="I24" s="289"/>
      <c r="J24" s="27"/>
      <c r="K24" s="27"/>
      <c r="L24" s="27"/>
    </row>
    <row r="25" spans="1:12" ht="12.75">
      <c r="A25" s="20"/>
      <c r="B25" s="27" t="str">
        <f>Translations!$B$21</f>
        <v>Monitoring and Reporting in the EU ETS: </v>
      </c>
      <c r="C25" s="27"/>
      <c r="D25" s="27"/>
      <c r="E25" s="27"/>
      <c r="F25" s="27"/>
      <c r="G25" s="27"/>
      <c r="H25" s="27"/>
      <c r="I25" s="27"/>
      <c r="J25" s="27"/>
      <c r="K25" s="27"/>
      <c r="L25" s="27"/>
    </row>
    <row r="26" spans="1:12" ht="12.75">
      <c r="A26" s="20"/>
      <c r="B26" s="27"/>
      <c r="C26" s="27"/>
      <c r="D26" s="243" t="s">
        <v>331</v>
      </c>
      <c r="E26" s="244"/>
      <c r="F26" s="244"/>
      <c r="G26" s="244"/>
      <c r="H26" s="244"/>
      <c r="I26" s="244"/>
      <c r="J26" s="245"/>
      <c r="K26" s="245"/>
      <c r="L26" s="245"/>
    </row>
    <row r="27" ht="12.75">
      <c r="B27" s="26" t="str">
        <f>Translations!$B$23</f>
        <v>Other Websites:</v>
      </c>
    </row>
    <row r="28" spans="2:12" ht="12.75">
      <c r="B28" s="284" t="str">
        <f>Translations!$B$24</f>
        <v>&lt;to be provided by Member State&gt;</v>
      </c>
      <c r="C28" s="285"/>
      <c r="D28" s="285"/>
      <c r="E28" s="285"/>
      <c r="F28" s="285"/>
      <c r="G28" s="285"/>
      <c r="H28" s="285"/>
      <c r="I28" s="285"/>
      <c r="J28" s="285"/>
      <c r="K28" s="285"/>
      <c r="L28" s="285"/>
    </row>
    <row r="29" spans="2:12" ht="12.75">
      <c r="B29" s="284"/>
      <c r="C29" s="285"/>
      <c r="D29" s="285"/>
      <c r="E29" s="285"/>
      <c r="F29" s="285"/>
      <c r="G29" s="285"/>
      <c r="H29" s="285"/>
      <c r="I29" s="285"/>
      <c r="J29" s="285"/>
      <c r="K29" s="285"/>
      <c r="L29" s="285"/>
    </row>
    <row r="30" spans="2:12" ht="12.75">
      <c r="B30" s="26" t="str">
        <f>Translations!$B$25</f>
        <v>Helpdesk:</v>
      </c>
      <c r="C30" s="14"/>
      <c r="D30" s="14"/>
      <c r="E30" s="14"/>
      <c r="F30" s="14"/>
      <c r="G30" s="14"/>
      <c r="H30" s="14"/>
      <c r="I30" s="14"/>
      <c r="J30" s="14"/>
      <c r="K30" s="14"/>
      <c r="L30" s="14"/>
    </row>
    <row r="31" spans="2:12" ht="12.75">
      <c r="B31" s="284" t="str">
        <f>Translations!$B$26</f>
        <v>&lt;to be provided by Member State, if relevant&gt;</v>
      </c>
      <c r="C31" s="285"/>
      <c r="D31" s="285"/>
      <c r="E31" s="285"/>
      <c r="F31" s="285"/>
      <c r="G31" s="285"/>
      <c r="H31" s="285"/>
      <c r="I31" s="285"/>
      <c r="J31" s="285"/>
      <c r="K31" s="285"/>
      <c r="L31" s="285"/>
    </row>
    <row r="32" spans="2:12" ht="12.75">
      <c r="B32" s="284"/>
      <c r="C32" s="285"/>
      <c r="D32" s="285"/>
      <c r="E32" s="285"/>
      <c r="F32" s="285"/>
      <c r="G32" s="285"/>
      <c r="H32" s="285"/>
      <c r="I32" s="285"/>
      <c r="J32" s="285"/>
      <c r="K32" s="285"/>
      <c r="L32" s="285"/>
    </row>
    <row r="33" ht="25.5" customHeight="1"/>
    <row r="34" spans="1:12" ht="15.75" customHeight="1">
      <c r="A34" s="28">
        <v>6</v>
      </c>
      <c r="B34" s="291" t="str">
        <f>Translations!$B$27</f>
        <v>How to use this file:</v>
      </c>
      <c r="C34" s="291"/>
      <c r="D34" s="291"/>
      <c r="E34" s="291"/>
      <c r="F34" s="291"/>
      <c r="G34" s="291"/>
      <c r="H34" s="291"/>
      <c r="I34" s="291"/>
      <c r="J34" s="291"/>
      <c r="K34" s="291"/>
      <c r="L34" s="291"/>
    </row>
    <row r="35" spans="1:12" ht="51" customHeight="1">
      <c r="A35" s="20"/>
      <c r="B35" s="293" t="str">
        <f>Translations!$B$28</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5" s="294"/>
      <c r="D35" s="294"/>
      <c r="E35" s="294"/>
      <c r="F35" s="294"/>
      <c r="G35" s="294"/>
      <c r="H35" s="294"/>
      <c r="I35" s="294"/>
      <c r="J35" s="294"/>
      <c r="K35" s="294"/>
      <c r="L35" s="277"/>
    </row>
    <row r="36" spans="1:12" ht="12.75">
      <c r="A36" s="20"/>
      <c r="B36" s="295" t="str">
        <f>Translations!$B$29</f>
        <v>Colour codes and fonts:</v>
      </c>
      <c r="C36" s="295"/>
      <c r="D36" s="295"/>
      <c r="E36" s="295"/>
      <c r="F36" s="295"/>
      <c r="G36" s="295"/>
      <c r="H36" s="295"/>
      <c r="I36" s="295"/>
      <c r="J36" s="295"/>
      <c r="K36" s="295"/>
      <c r="L36" s="295"/>
    </row>
    <row r="37" spans="3:12" ht="12.75">
      <c r="C37" s="277" t="str">
        <f>Translations!$B$30</f>
        <v>Black bold text:</v>
      </c>
      <c r="D37" s="278"/>
      <c r="E37" s="256" t="str">
        <f>Translations!$B$31</f>
        <v>This is text provided by the Commission template. It should be kept as it is.</v>
      </c>
      <c r="F37" s="256"/>
      <c r="G37" s="256"/>
      <c r="H37" s="256"/>
      <c r="I37" s="256"/>
      <c r="J37" s="256"/>
      <c r="K37" s="256"/>
      <c r="L37" s="256"/>
    </row>
    <row r="38" spans="3:12" ht="12.75">
      <c r="C38" s="292" t="str">
        <f>Translations!$B$32</f>
        <v>Smaller italic text:</v>
      </c>
      <c r="D38" s="292"/>
      <c r="E38" s="256" t="str">
        <f>Translations!$B$33</f>
        <v>This text gives further explanations. Member States may add further explanations in MS specific versions of the template.</v>
      </c>
      <c r="F38" s="256"/>
      <c r="G38" s="256"/>
      <c r="H38" s="256"/>
      <c r="I38" s="256"/>
      <c r="J38" s="256"/>
      <c r="K38" s="256"/>
      <c r="L38" s="256"/>
    </row>
    <row r="39" spans="3:12" ht="12.75">
      <c r="C39" s="296"/>
      <c r="D39" s="297"/>
      <c r="E39" s="256" t="str">
        <f>Translations!$B$34</f>
        <v>Light yellow fields indicate that an input is optional.</v>
      </c>
      <c r="F39" s="290"/>
      <c r="G39" s="290"/>
      <c r="H39" s="290"/>
      <c r="I39" s="290"/>
      <c r="J39" s="290"/>
      <c r="K39" s="290"/>
      <c r="L39" s="290"/>
    </row>
    <row r="40" spans="3:12" ht="12.75">
      <c r="C40" s="298"/>
      <c r="D40" s="299"/>
      <c r="E40" s="256" t="str">
        <f>Translations!$B$35</f>
        <v>Green fields show automatically calculated results. Red text indicates error messages (missing data etc.).</v>
      </c>
      <c r="F40" s="290"/>
      <c r="G40" s="290"/>
      <c r="H40" s="290"/>
      <c r="I40" s="290"/>
      <c r="J40" s="290"/>
      <c r="K40" s="290"/>
      <c r="L40" s="290"/>
    </row>
    <row r="41" spans="3:12" ht="12.75">
      <c r="C41" s="302"/>
      <c r="D41" s="299"/>
      <c r="E41" s="256" t="str">
        <f>Translations!$B$36</f>
        <v>Shaded fields indicate that an input in another field makes the input here not relevant.</v>
      </c>
      <c r="F41" s="256"/>
      <c r="G41" s="256"/>
      <c r="H41" s="256"/>
      <c r="I41" s="256"/>
      <c r="J41" s="256"/>
      <c r="K41" s="256"/>
      <c r="L41" s="256"/>
    </row>
    <row r="42" spans="3:12" ht="12.75">
      <c r="C42" s="300"/>
      <c r="D42" s="300"/>
      <c r="E42" s="256" t="str">
        <f>Translations!$B$37</f>
        <v>Grey shaded areas should be filled by Member States before publishing a customised version of the template.</v>
      </c>
      <c r="F42" s="290"/>
      <c r="G42" s="290"/>
      <c r="H42" s="290"/>
      <c r="I42" s="290"/>
      <c r="J42" s="290"/>
      <c r="K42" s="290"/>
      <c r="L42" s="290"/>
    </row>
    <row r="43" spans="3:12" ht="12.75">
      <c r="C43" s="301"/>
      <c r="D43" s="301"/>
      <c r="E43" s="256" t="str">
        <f>Translations!$B$38</f>
        <v>Light grey areas are dedicated for navigation and hyperlinks.</v>
      </c>
      <c r="F43" s="290"/>
      <c r="G43" s="290"/>
      <c r="H43" s="290"/>
      <c r="I43" s="290"/>
      <c r="J43" s="290"/>
      <c r="K43" s="290"/>
      <c r="L43" s="290"/>
    </row>
    <row r="45" spans="1:12" ht="51" customHeight="1">
      <c r="A45" s="20">
        <v>7</v>
      </c>
      <c r="B45" s="256" t="str">
        <f>Translations!$B$39</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5" s="256"/>
      <c r="D45" s="256"/>
      <c r="E45" s="256"/>
      <c r="F45" s="256"/>
      <c r="G45" s="256"/>
      <c r="H45" s="256"/>
      <c r="I45" s="256"/>
      <c r="J45" s="256"/>
      <c r="K45" s="256"/>
      <c r="L45" s="256"/>
    </row>
    <row r="46" spans="1:12" ht="51" customHeight="1">
      <c r="A46" s="20">
        <v>8</v>
      </c>
      <c r="B46" s="256" t="str">
        <f>Translations!$B$40</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6" s="256"/>
      <c r="D46" s="256"/>
      <c r="E46" s="256"/>
      <c r="F46" s="256"/>
      <c r="G46" s="256"/>
      <c r="H46" s="256"/>
      <c r="I46" s="256"/>
      <c r="J46" s="256"/>
      <c r="K46" s="256"/>
      <c r="L46" s="256"/>
    </row>
    <row r="47" spans="2:11" ht="4.5" customHeight="1" thickBot="1">
      <c r="B47" s="306"/>
      <c r="C47" s="307"/>
      <c r="D47" s="307"/>
      <c r="E47" s="307"/>
      <c r="F47" s="307"/>
      <c r="G47" s="307"/>
      <c r="H47" s="307"/>
      <c r="I47" s="307"/>
      <c r="J47" s="307"/>
      <c r="K47" s="307"/>
    </row>
    <row r="48" spans="1:12" ht="89.25" customHeight="1" thickBot="1">
      <c r="A48" s="20">
        <v>9</v>
      </c>
      <c r="B48" s="303" t="str">
        <f>Translations!$B$41</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8" s="304"/>
      <c r="D48" s="304"/>
      <c r="E48" s="304"/>
      <c r="F48" s="304"/>
      <c r="G48" s="304"/>
      <c r="H48" s="304"/>
      <c r="I48" s="304"/>
      <c r="J48" s="304"/>
      <c r="K48" s="304"/>
      <c r="L48" s="305"/>
    </row>
    <row r="50" spans="1:12" ht="15">
      <c r="A50" s="20">
        <v>10</v>
      </c>
      <c r="B50" s="291" t="str">
        <f>Translations!$B$42</f>
        <v>Member State-specific guidance is listed here:</v>
      </c>
      <c r="C50" s="291"/>
      <c r="D50" s="291"/>
      <c r="E50" s="291"/>
      <c r="F50" s="291"/>
      <c r="G50" s="291"/>
      <c r="H50" s="291"/>
      <c r="I50" s="291"/>
      <c r="J50" s="291"/>
      <c r="K50" s="291"/>
      <c r="L50" s="291"/>
    </row>
    <row r="51" spans="2:12" ht="12.75">
      <c r="B51" s="284"/>
      <c r="C51" s="285"/>
      <c r="D51" s="285"/>
      <c r="E51" s="285"/>
      <c r="F51" s="285"/>
      <c r="G51" s="285"/>
      <c r="H51" s="285"/>
      <c r="I51" s="285"/>
      <c r="J51" s="285"/>
      <c r="K51" s="285"/>
      <c r="L51" s="285"/>
    </row>
    <row r="52" spans="2:12" ht="12.75">
      <c r="B52" s="284"/>
      <c r="C52" s="285"/>
      <c r="D52" s="285"/>
      <c r="E52" s="285"/>
      <c r="F52" s="285"/>
      <c r="G52" s="285"/>
      <c r="H52" s="285"/>
      <c r="I52" s="285"/>
      <c r="J52" s="285"/>
      <c r="K52" s="285"/>
      <c r="L52" s="285"/>
    </row>
    <row r="53" spans="2:12" ht="12.75">
      <c r="B53" s="284"/>
      <c r="C53" s="285"/>
      <c r="D53" s="285"/>
      <c r="E53" s="285"/>
      <c r="F53" s="285"/>
      <c r="G53" s="285"/>
      <c r="H53" s="285"/>
      <c r="I53" s="285"/>
      <c r="J53" s="285"/>
      <c r="K53" s="285"/>
      <c r="L53" s="285"/>
    </row>
    <row r="54" spans="2:12" ht="12.75">
      <c r="B54" s="284"/>
      <c r="C54" s="285"/>
      <c r="D54" s="285"/>
      <c r="E54" s="285"/>
      <c r="F54" s="285"/>
      <c r="G54" s="285"/>
      <c r="H54" s="285"/>
      <c r="I54" s="285"/>
      <c r="J54" s="285"/>
      <c r="K54" s="285"/>
      <c r="L54" s="285"/>
    </row>
    <row r="55" spans="2:12" ht="12.75">
      <c r="B55" s="284"/>
      <c r="C55" s="285"/>
      <c r="D55" s="285"/>
      <c r="E55" s="285"/>
      <c r="F55" s="285"/>
      <c r="G55" s="285"/>
      <c r="H55" s="285"/>
      <c r="I55" s="285"/>
      <c r="J55" s="285"/>
      <c r="K55" s="285"/>
      <c r="L55" s="285"/>
    </row>
    <row r="56" spans="2:12" ht="12.75">
      <c r="B56" s="284"/>
      <c r="C56" s="285"/>
      <c r="D56" s="285"/>
      <c r="E56" s="285"/>
      <c r="F56" s="285"/>
      <c r="G56" s="285"/>
      <c r="H56" s="285"/>
      <c r="I56" s="285"/>
      <c r="J56" s="285"/>
      <c r="K56" s="285"/>
      <c r="L56" s="285"/>
    </row>
    <row r="57" spans="2:12" ht="12.75">
      <c r="B57" s="284"/>
      <c r="C57" s="285"/>
      <c r="D57" s="285"/>
      <c r="E57" s="285"/>
      <c r="F57" s="285"/>
      <c r="G57" s="285"/>
      <c r="H57" s="285"/>
      <c r="I57" s="285"/>
      <c r="J57" s="285"/>
      <c r="K57" s="285"/>
      <c r="L57" s="285"/>
    </row>
    <row r="58" spans="2:12" ht="12.75">
      <c r="B58" s="284"/>
      <c r="C58" s="285"/>
      <c r="D58" s="285"/>
      <c r="E58" s="285"/>
      <c r="F58" s="285"/>
      <c r="G58" s="285"/>
      <c r="H58" s="285"/>
      <c r="I58" s="285"/>
      <c r="J58" s="285"/>
      <c r="K58" s="285"/>
      <c r="L58" s="285"/>
    </row>
    <row r="59" spans="2:12" ht="12.75">
      <c r="B59" s="284"/>
      <c r="C59" s="285"/>
      <c r="D59" s="285"/>
      <c r="E59" s="285"/>
      <c r="F59" s="285"/>
      <c r="G59" s="285"/>
      <c r="H59" s="285"/>
      <c r="I59" s="285"/>
      <c r="J59" s="285"/>
      <c r="K59" s="285"/>
      <c r="L59" s="285"/>
    </row>
    <row r="60" spans="2:12" ht="12.75">
      <c r="B60" s="284"/>
      <c r="C60" s="285"/>
      <c r="D60" s="285"/>
      <c r="E60" s="285"/>
      <c r="F60" s="285"/>
      <c r="G60" s="285"/>
      <c r="H60" s="285"/>
      <c r="I60" s="285"/>
      <c r="J60" s="285"/>
      <c r="K60" s="285"/>
      <c r="L60" s="285"/>
    </row>
    <row r="61" spans="2:12" ht="12.75">
      <c r="B61" s="284"/>
      <c r="C61" s="285"/>
      <c r="D61" s="285"/>
      <c r="E61" s="285"/>
      <c r="F61" s="285"/>
      <c r="G61" s="285"/>
      <c r="H61" s="285"/>
      <c r="I61" s="285"/>
      <c r="J61" s="285"/>
      <c r="K61" s="285"/>
      <c r="L61" s="285"/>
    </row>
    <row r="62" spans="2:12" ht="12.75">
      <c r="B62" s="284"/>
      <c r="C62" s="285"/>
      <c r="D62" s="285"/>
      <c r="E62" s="285"/>
      <c r="F62" s="285"/>
      <c r="G62" s="285"/>
      <c r="H62" s="285"/>
      <c r="I62" s="285"/>
      <c r="J62" s="285"/>
      <c r="K62" s="285"/>
      <c r="L62" s="285"/>
    </row>
    <row r="63" spans="2:12" ht="12.75">
      <c r="B63" s="284"/>
      <c r="C63" s="285"/>
      <c r="D63" s="285"/>
      <c r="E63" s="285"/>
      <c r="F63" s="285"/>
      <c r="G63" s="285"/>
      <c r="H63" s="285"/>
      <c r="I63" s="285"/>
      <c r="J63" s="285"/>
      <c r="K63" s="285"/>
      <c r="L63" s="285"/>
    </row>
    <row r="64" spans="2:12" ht="12.75">
      <c r="B64" s="284"/>
      <c r="C64" s="285"/>
      <c r="D64" s="285"/>
      <c r="E64" s="285"/>
      <c r="F64" s="285"/>
      <c r="G64" s="285"/>
      <c r="H64" s="285"/>
      <c r="I64" s="285"/>
      <c r="J64" s="285"/>
      <c r="K64" s="285"/>
      <c r="L64" s="285"/>
    </row>
    <row r="65" spans="2:12" ht="12.75">
      <c r="B65" s="284"/>
      <c r="C65" s="285"/>
      <c r="D65" s="285"/>
      <c r="E65" s="285"/>
      <c r="F65" s="285"/>
      <c r="G65" s="285"/>
      <c r="H65" s="285"/>
      <c r="I65" s="285"/>
      <c r="J65" s="285"/>
      <c r="K65" s="285"/>
      <c r="L65" s="285"/>
    </row>
    <row r="66" spans="2:12" ht="12.75">
      <c r="B66" s="284"/>
      <c r="C66" s="285"/>
      <c r="D66" s="285"/>
      <c r="E66" s="285"/>
      <c r="F66" s="285"/>
      <c r="G66" s="285"/>
      <c r="H66" s="285"/>
      <c r="I66" s="285"/>
      <c r="J66" s="285"/>
      <c r="K66" s="285"/>
      <c r="L66" s="285"/>
    </row>
    <row r="67" spans="2:12" ht="12.75">
      <c r="B67" s="284"/>
      <c r="C67" s="285"/>
      <c r="D67" s="285"/>
      <c r="E67" s="285"/>
      <c r="F67" s="285"/>
      <c r="G67" s="285"/>
      <c r="H67" s="285"/>
      <c r="I67" s="285"/>
      <c r="J67" s="285"/>
      <c r="K67" s="285"/>
      <c r="L67" s="285"/>
    </row>
    <row r="68" spans="2:12" ht="12.75">
      <c r="B68" s="284"/>
      <c r="C68" s="285"/>
      <c r="D68" s="285"/>
      <c r="E68" s="285"/>
      <c r="F68" s="285"/>
      <c r="G68" s="285"/>
      <c r="H68" s="285"/>
      <c r="I68" s="285"/>
      <c r="J68" s="285"/>
      <c r="K68" s="285"/>
      <c r="L68" s="285"/>
    </row>
    <row r="69" spans="2:12" ht="12.75">
      <c r="B69" s="284"/>
      <c r="C69" s="285"/>
      <c r="D69" s="285"/>
      <c r="E69" s="285"/>
      <c r="F69" s="285"/>
      <c r="G69" s="285"/>
      <c r="H69" s="285"/>
      <c r="I69" s="285"/>
      <c r="J69" s="285"/>
      <c r="K69" s="285"/>
      <c r="L69" s="285"/>
    </row>
    <row r="70" spans="2:12" ht="12.75">
      <c r="B70" s="284"/>
      <c r="C70" s="285"/>
      <c r="D70" s="285"/>
      <c r="E70" s="285"/>
      <c r="F70" s="285"/>
      <c r="G70" s="285"/>
      <c r="H70" s="285"/>
      <c r="I70" s="285"/>
      <c r="J70" s="285"/>
      <c r="K70" s="285"/>
      <c r="L70" s="285"/>
    </row>
    <row r="71" spans="2:12" ht="12.75">
      <c r="B71" s="284"/>
      <c r="C71" s="285"/>
      <c r="D71" s="285"/>
      <c r="E71" s="285"/>
      <c r="F71" s="285"/>
      <c r="G71" s="285"/>
      <c r="H71" s="285"/>
      <c r="I71" s="285"/>
      <c r="J71" s="285"/>
      <c r="K71" s="285"/>
      <c r="L71" s="285"/>
    </row>
    <row r="72" spans="2:12" ht="12.75">
      <c r="B72" s="284"/>
      <c r="C72" s="285"/>
      <c r="D72" s="285"/>
      <c r="E72" s="285"/>
      <c r="F72" s="285"/>
      <c r="G72" s="285"/>
      <c r="H72" s="285"/>
      <c r="I72" s="285"/>
      <c r="J72" s="285"/>
      <c r="K72" s="285"/>
      <c r="L72" s="285"/>
    </row>
    <row r="75" spans="1:2" s="16" customFormat="1" ht="13.5" thickBot="1">
      <c r="A75" s="20">
        <v>11</v>
      </c>
      <c r="B75" s="29" t="str">
        <f>Translations!$B$43</f>
        <v>Template version information:</v>
      </c>
    </row>
    <row r="76" spans="2:9" s="16" customFormat="1" ht="12.75">
      <c r="B76" s="249" t="str">
        <f>Translations!$B$44</f>
        <v>Template provided by:</v>
      </c>
      <c r="C76" s="250"/>
      <c r="D76" s="250"/>
      <c r="E76" s="251"/>
      <c r="F76" s="30" t="str">
        <f>VersionDocumentation!B4</f>
        <v>European Commission</v>
      </c>
      <c r="G76" s="31"/>
      <c r="H76" s="31"/>
      <c r="I76" s="32"/>
    </row>
    <row r="77" spans="2:9" s="16" customFormat="1" ht="12.75">
      <c r="B77" s="252" t="str">
        <f>Translations!$B$45</f>
        <v>Publication date:</v>
      </c>
      <c r="C77" s="253"/>
      <c r="D77" s="253"/>
      <c r="E77" s="254"/>
      <c r="F77" s="33">
        <f>VersionDocumentation!B3</f>
        <v>44573</v>
      </c>
      <c r="G77" s="34"/>
      <c r="H77" s="34"/>
      <c r="I77" s="35"/>
    </row>
    <row r="78" spans="2:9" s="16" customFormat="1" ht="12.75">
      <c r="B78" s="252" t="str">
        <f>Translations!$B$46</f>
        <v>Language version:</v>
      </c>
      <c r="C78" s="253"/>
      <c r="D78" s="253"/>
      <c r="E78" s="254"/>
      <c r="F78" s="36" t="str">
        <f>VersionDocumentation!B5</f>
        <v>English</v>
      </c>
      <c r="G78" s="34"/>
      <c r="H78" s="34"/>
      <c r="I78" s="35"/>
    </row>
    <row r="79" spans="2:9" s="16" customFormat="1" ht="13.5" thickBot="1">
      <c r="B79" s="246" t="str">
        <f>Translations!$B$47</f>
        <v>Reference filename:</v>
      </c>
      <c r="C79" s="247"/>
      <c r="D79" s="247"/>
      <c r="E79" s="248"/>
      <c r="F79" s="37" t="str">
        <f>VersionDocumentation!C3</f>
        <v>tool_uncertainty_COM_en_120122.xls</v>
      </c>
      <c r="G79" s="38"/>
      <c r="H79" s="38"/>
      <c r="I79" s="39"/>
    </row>
    <row r="80" s="16" customFormat="1" ht="12.75"/>
  </sheetData>
  <sheetProtection sheet="1" objects="1" scenarios="1" formatCells="0" formatColumns="0" formatRows="0"/>
  <mergeCells count="84">
    <mergeCell ref="B61:L61"/>
    <mergeCell ref="B62:L62"/>
    <mergeCell ref="B63:L63"/>
    <mergeCell ref="B50:L50"/>
    <mergeCell ref="B58:L58"/>
    <mergeCell ref="B59:L59"/>
    <mergeCell ref="B60:L60"/>
    <mergeCell ref="B56:L56"/>
    <mergeCell ref="B57:L57"/>
    <mergeCell ref="B72:L72"/>
    <mergeCell ref="B64:L64"/>
    <mergeCell ref="B65:L65"/>
    <mergeCell ref="B66:L66"/>
    <mergeCell ref="B67:L67"/>
    <mergeCell ref="B70:L70"/>
    <mergeCell ref="B71:L71"/>
    <mergeCell ref="B68:L68"/>
    <mergeCell ref="B69:L69"/>
    <mergeCell ref="B48:L48"/>
    <mergeCell ref="B46:L46"/>
    <mergeCell ref="B47:K47"/>
    <mergeCell ref="B55:L55"/>
    <mergeCell ref="B52:L52"/>
    <mergeCell ref="B51:L51"/>
    <mergeCell ref="B54:L54"/>
    <mergeCell ref="B53:L53"/>
    <mergeCell ref="E42:L42"/>
    <mergeCell ref="E38:L38"/>
    <mergeCell ref="C39:D39"/>
    <mergeCell ref="E39:L39"/>
    <mergeCell ref="C40:D40"/>
    <mergeCell ref="B45:L45"/>
    <mergeCell ref="C42:D42"/>
    <mergeCell ref="C43:D43"/>
    <mergeCell ref="E43:L43"/>
    <mergeCell ref="C41:D41"/>
    <mergeCell ref="E41:L41"/>
    <mergeCell ref="E40:L40"/>
    <mergeCell ref="B29:L29"/>
    <mergeCell ref="B31:L31"/>
    <mergeCell ref="B32:L32"/>
    <mergeCell ref="B34:L34"/>
    <mergeCell ref="E37:L37"/>
    <mergeCell ref="C38:D38"/>
    <mergeCell ref="B35:L35"/>
    <mergeCell ref="B36:L36"/>
    <mergeCell ref="C37:D37"/>
    <mergeCell ref="B19:L19"/>
    <mergeCell ref="B18:L18"/>
    <mergeCell ref="B16:L16"/>
    <mergeCell ref="B17:L17"/>
    <mergeCell ref="B28:L28"/>
    <mergeCell ref="B21:L21"/>
    <mergeCell ref="D23:I23"/>
    <mergeCell ref="D24:I24"/>
    <mergeCell ref="A1:B3"/>
    <mergeCell ref="I3:J3"/>
    <mergeCell ref="B14:L14"/>
    <mergeCell ref="I1:J1"/>
    <mergeCell ref="K1:L1"/>
    <mergeCell ref="C2:D2"/>
    <mergeCell ref="E2:F2"/>
    <mergeCell ref="G2:H2"/>
    <mergeCell ref="K3:L3"/>
    <mergeCell ref="B11:L11"/>
    <mergeCell ref="E3:F3"/>
    <mergeCell ref="G3:H3"/>
    <mergeCell ref="C3:D3"/>
    <mergeCell ref="K2:L2"/>
    <mergeCell ref="C1:D1"/>
    <mergeCell ref="I2:J2"/>
    <mergeCell ref="E1:F1"/>
    <mergeCell ref="G1:H1"/>
    <mergeCell ref="B5:J5"/>
    <mergeCell ref="D26:L26"/>
    <mergeCell ref="B79:E79"/>
    <mergeCell ref="B76:E76"/>
    <mergeCell ref="B77:E77"/>
    <mergeCell ref="B78:E78"/>
    <mergeCell ref="B6:L6"/>
    <mergeCell ref="B8:L8"/>
    <mergeCell ref="B7:L7"/>
    <mergeCell ref="B12:L12"/>
    <mergeCell ref="B9:L9"/>
  </mergeCells>
  <hyperlinks>
    <hyperlink ref="D23" r:id="rId1" display="http://eur-lex.europa.eu/en/index.htm "/>
    <hyperlink ref="D26" r:id="rId2" display="https://ec.europa.eu/clima/eu-action/eu-emissions-trading-system-eu-ets/monitoring-reporting-and-verification-eu-ets-emissions_en"/>
    <hyperlink ref="B12" r:id="rId3" display="https://eur-lex.europa.eu/eli/reg/2012/601/2019-01-01"/>
    <hyperlink ref="C2:D2" location="JUMP_b_Guidelines_Top" display="Top of sheet"/>
    <hyperlink ref="I1:J1" location="Uncertainty_Sum!A1" display="Next sheet"/>
    <hyperlink ref="B12:L12" r:id="rId4" display="https://eur-lex.europa.eu/eli/reg_impl/2018/2066/2021-01-01"/>
    <hyperlink ref="B19" r:id="rId5" display="https://ec.europa.eu/clima/eu-action/eu-emissions-trading-system-eu-ets/monitoring-reporting-and-verification-eu-ets-emissions_en"/>
    <hyperlink ref="D24:I24" r:id="rId6" display="https://ec.europa.eu/clima/eu-action/eu-emissions-trading-system-eu-ets_en"/>
    <hyperlink ref="B9:K9" r:id="rId7" display="http://ec.europa.eu/clima/documentation/ets/docs/decision_benchmarking_15_dec_en.pdf. "/>
    <hyperlink ref="B9" r:id="rId8" display="https://eur-lex.europa.eu/eli/dir/2003/87/2018-04-08"/>
    <hyperlink ref="B9:L9" r:id="rId9" display="https://eur-lex.europa.eu/eli/dir/2003/87/2021-01-01"/>
    <hyperlink ref="D24" r:id="rId10" display="https://ec.europa.eu/clima/eu-action/eu-emissions-trading-system-eu-ets_en"/>
  </hyperlinks>
  <printOptions/>
  <pageMargins left="0.7874015748031497" right="0.7874015748031497" top="0.7874015748031497" bottom="0.7874015748031497" header="0.3937007874015748" footer="0.3937007874015748"/>
  <pageSetup fitToHeight="0" fitToWidth="1" horizontalDpi="600" verticalDpi="600" orientation="portrait" paperSize="9" scale="63" r:id="rId11"/>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E675"/>
  <sheetViews>
    <sheetView zoomScalePageLayoutView="0" workbookViewId="0" topLeftCell="A1">
      <pane ySplit="4" topLeftCell="A5" activePane="bottomLeft" state="frozen"/>
      <selection pane="topLeft" activeCell="B2" sqref="B2"/>
      <selection pane="bottomLeft" activeCell="B5" sqref="B5"/>
    </sheetView>
  </sheetViews>
  <sheetFormatPr defaultColWidth="11.421875" defaultRowHeight="12.75"/>
  <cols>
    <col min="1" max="1" width="2.7109375" style="132" hidden="1" customWidth="1"/>
    <col min="2" max="2" width="2.7109375" style="132" customWidth="1"/>
    <col min="3" max="3" width="4.7109375" style="133" customWidth="1"/>
    <col min="4" max="4" width="4.7109375" style="134" customWidth="1"/>
    <col min="5" max="5" width="25.57421875" style="132" customWidth="1"/>
    <col min="6" max="14" width="13.7109375" style="132" customWidth="1"/>
    <col min="15" max="15" width="7.7109375" style="132" customWidth="1"/>
    <col min="16" max="16" width="39.00390625" style="132" hidden="1" customWidth="1"/>
    <col min="17" max="25" width="12.7109375" style="132" hidden="1" customWidth="1"/>
    <col min="26" max="26" width="13.28125" style="47" customWidth="1"/>
    <col min="27" max="16384" width="11.421875" style="48" customWidth="1"/>
  </cols>
  <sheetData>
    <row r="1" spans="1:25" ht="13.5" hidden="1" thickBot="1">
      <c r="A1" s="40" t="s">
        <v>36</v>
      </c>
      <c r="B1" s="41"/>
      <c r="C1" s="42"/>
      <c r="D1" s="43"/>
      <c r="E1" s="44"/>
      <c r="F1" s="44"/>
      <c r="G1" s="45"/>
      <c r="H1" s="45"/>
      <c r="I1" s="44"/>
      <c r="J1" s="44"/>
      <c r="K1" s="44"/>
      <c r="L1" s="44"/>
      <c r="M1" s="44"/>
      <c r="N1" s="44"/>
      <c r="O1" s="46"/>
      <c r="P1" s="40" t="s">
        <v>36</v>
      </c>
      <c r="Q1" s="40" t="s">
        <v>36</v>
      </c>
      <c r="R1" s="40" t="s">
        <v>36</v>
      </c>
      <c r="S1" s="40" t="s">
        <v>36</v>
      </c>
      <c r="T1" s="40" t="s">
        <v>36</v>
      </c>
      <c r="U1" s="40" t="s">
        <v>36</v>
      </c>
      <c r="V1" s="40" t="s">
        <v>36</v>
      </c>
      <c r="W1" s="40" t="s">
        <v>36</v>
      </c>
      <c r="X1" s="40" t="s">
        <v>36</v>
      </c>
      <c r="Y1" s="40" t="s">
        <v>36</v>
      </c>
    </row>
    <row r="2" spans="1:25" ht="13.5" thickBot="1">
      <c r="A2" s="40"/>
      <c r="B2" s="327">
        <v>1</v>
      </c>
      <c r="C2" s="328"/>
      <c r="D2" s="329"/>
      <c r="E2" s="274" t="str">
        <f>Translations!$B$2</f>
        <v>Navigation area:</v>
      </c>
      <c r="F2" s="263"/>
      <c r="G2" s="264"/>
      <c r="H2" s="265"/>
      <c r="I2" s="264" t="str">
        <f>Translations!$B$48</f>
        <v>Previous sheet</v>
      </c>
      <c r="J2" s="265"/>
      <c r="K2" s="264" t="str">
        <f>Translations!$B$3</f>
        <v>Next sheet</v>
      </c>
      <c r="L2" s="265"/>
      <c r="M2" s="274"/>
      <c r="N2" s="263"/>
      <c r="O2" s="49"/>
      <c r="P2" s="50"/>
      <c r="Q2" s="50"/>
      <c r="R2" s="50"/>
      <c r="S2" s="50"/>
      <c r="T2" s="50"/>
      <c r="U2" s="50"/>
      <c r="V2" s="50"/>
      <c r="W2" s="50"/>
      <c r="X2" s="50"/>
      <c r="Y2" s="50"/>
    </row>
    <row r="3" spans="1:25" ht="12.75">
      <c r="A3" s="40"/>
      <c r="B3" s="330"/>
      <c r="C3" s="331"/>
      <c r="D3" s="332"/>
      <c r="E3" s="258" t="str">
        <f>Translations!$B$4</f>
        <v>Top of sheet</v>
      </c>
      <c r="F3" s="258"/>
      <c r="G3" s="258"/>
      <c r="H3" s="258"/>
      <c r="I3" s="258"/>
      <c r="J3" s="258"/>
      <c r="K3" s="258"/>
      <c r="L3" s="258"/>
      <c r="M3" s="260"/>
      <c r="N3" s="325"/>
      <c r="O3" s="51"/>
      <c r="P3" s="50"/>
      <c r="Q3" s="50"/>
      <c r="R3" s="50"/>
      <c r="S3" s="50"/>
      <c r="T3" s="50"/>
      <c r="U3" s="50"/>
      <c r="V3" s="50"/>
      <c r="W3" s="50"/>
      <c r="X3" s="50"/>
      <c r="Y3" s="50"/>
    </row>
    <row r="4" spans="1:25" ht="13.5" customHeight="1" thickBot="1">
      <c r="A4" s="40"/>
      <c r="B4" s="333"/>
      <c r="C4" s="334"/>
      <c r="D4" s="335"/>
      <c r="E4" s="258"/>
      <c r="F4" s="258"/>
      <c r="G4" s="258"/>
      <c r="H4" s="258"/>
      <c r="I4" s="258"/>
      <c r="J4" s="258"/>
      <c r="K4" s="258"/>
      <c r="L4" s="258"/>
      <c r="M4" s="317"/>
      <c r="N4" s="259"/>
      <c r="O4" s="51"/>
      <c r="P4" s="50"/>
      <c r="Q4" s="50"/>
      <c r="R4" s="50"/>
      <c r="S4" s="50"/>
      <c r="T4" s="50"/>
      <c r="U4" s="50"/>
      <c r="V4" s="50"/>
      <c r="W4" s="50"/>
      <c r="X4" s="50"/>
      <c r="Y4" s="50"/>
    </row>
    <row r="5" spans="1:25" ht="15" customHeight="1">
      <c r="A5" s="52"/>
      <c r="B5" s="53"/>
      <c r="C5" s="54"/>
      <c r="D5" s="54"/>
      <c r="E5" s="54"/>
      <c r="F5" s="54"/>
      <c r="G5" s="54"/>
      <c r="H5" s="54"/>
      <c r="I5" s="54"/>
      <c r="J5" s="54"/>
      <c r="K5" s="54"/>
      <c r="L5" s="54"/>
      <c r="M5" s="54"/>
      <c r="N5" s="54"/>
      <c r="O5" s="55"/>
      <c r="P5" s="50"/>
      <c r="Q5" s="50"/>
      <c r="R5" s="50"/>
      <c r="S5" s="50"/>
      <c r="T5" s="50"/>
      <c r="U5" s="50"/>
      <c r="V5" s="50"/>
      <c r="W5" s="50"/>
      <c r="X5" s="56"/>
      <c r="Y5" s="56"/>
    </row>
    <row r="6" spans="1:27" s="62" customFormat="1" ht="18" customHeight="1">
      <c r="A6" s="57"/>
      <c r="B6" s="58"/>
      <c r="C6" s="59">
        <v>1</v>
      </c>
      <c r="D6" s="313" t="str">
        <f>Translations!$B$49</f>
        <v>Tools - Uncertainty assessment of a sum</v>
      </c>
      <c r="E6" s="313"/>
      <c r="F6" s="313"/>
      <c r="G6" s="313"/>
      <c r="H6" s="313"/>
      <c r="I6" s="313"/>
      <c r="J6" s="313"/>
      <c r="K6" s="313"/>
      <c r="L6" s="313"/>
      <c r="M6" s="313"/>
      <c r="N6" s="313"/>
      <c r="O6" s="60"/>
      <c r="P6" s="61"/>
      <c r="Q6" s="61"/>
      <c r="R6" s="61"/>
      <c r="S6" s="61"/>
      <c r="T6" s="61"/>
      <c r="U6" s="61"/>
      <c r="V6" s="61"/>
      <c r="W6" s="61"/>
      <c r="X6" s="61"/>
      <c r="Y6" s="61"/>
      <c r="Z6" s="47"/>
      <c r="AA6" s="48"/>
    </row>
    <row r="7" spans="1:27" s="62" customFormat="1" ht="4.5" customHeight="1">
      <c r="A7" s="57"/>
      <c r="B7" s="58"/>
      <c r="C7" s="63"/>
      <c r="D7" s="16"/>
      <c r="E7" s="64"/>
      <c r="F7" s="64"/>
      <c r="G7" s="64"/>
      <c r="H7" s="64"/>
      <c r="I7" s="64"/>
      <c r="J7" s="64"/>
      <c r="K7" s="64"/>
      <c r="L7" s="64"/>
      <c r="M7" s="64"/>
      <c r="N7" s="64"/>
      <c r="O7" s="60"/>
      <c r="P7" s="61"/>
      <c r="Q7" s="61"/>
      <c r="R7" s="61"/>
      <c r="S7" s="61"/>
      <c r="T7" s="61"/>
      <c r="U7" s="61"/>
      <c r="V7" s="61"/>
      <c r="W7" s="61"/>
      <c r="X7" s="61"/>
      <c r="Y7" s="61"/>
      <c r="Z7" s="47"/>
      <c r="AA7" s="48"/>
    </row>
    <row r="8" spans="1:27" s="62" customFormat="1" ht="25.5" customHeight="1">
      <c r="A8" s="57"/>
      <c r="B8" s="58"/>
      <c r="C8" s="63"/>
      <c r="D8" s="316" t="str">
        <f>Translations!$B$50</f>
        <v>Each tool in this sheet allows to calculate the uncertainty of a sum as described in sections 8.2 and 8.3 of "Guidance Document 4", in particular examples 2, 5, 7, 8 and 9 discussed in those sections, as well as examples 1, 2, 3, 7 and 9 of Annex III of the "Training Material on Uncertainty Assessment" </v>
      </c>
      <c r="E8" s="316"/>
      <c r="F8" s="316"/>
      <c r="G8" s="316"/>
      <c r="H8" s="316"/>
      <c r="I8" s="316"/>
      <c r="J8" s="316"/>
      <c r="K8" s="316"/>
      <c r="L8" s="316"/>
      <c r="M8" s="316"/>
      <c r="N8" s="316"/>
      <c r="O8" s="60"/>
      <c r="P8" s="61"/>
      <c r="Q8" s="61"/>
      <c r="R8" s="61"/>
      <c r="S8" s="61"/>
      <c r="T8" s="61"/>
      <c r="U8" s="61"/>
      <c r="V8" s="61"/>
      <c r="W8" s="61"/>
      <c r="X8" s="61"/>
      <c r="Y8" s="61"/>
      <c r="Z8" s="47"/>
      <c r="AA8" s="48"/>
    </row>
    <row r="9" spans="1:27" s="62" customFormat="1" ht="12.75" customHeight="1">
      <c r="A9" s="57"/>
      <c r="B9" s="58"/>
      <c r="C9" s="63"/>
      <c r="D9" s="309" t="s">
        <v>327</v>
      </c>
      <c r="E9" s="309"/>
      <c r="F9" s="309"/>
      <c r="G9" s="309"/>
      <c r="H9" s="309"/>
      <c r="I9" s="309"/>
      <c r="J9" s="309"/>
      <c r="K9" s="309"/>
      <c r="L9" s="309"/>
      <c r="M9" s="309"/>
      <c r="N9" s="309"/>
      <c r="O9" s="60"/>
      <c r="P9" s="61"/>
      <c r="Q9" s="61"/>
      <c r="R9" s="61"/>
      <c r="S9" s="61"/>
      <c r="T9" s="61"/>
      <c r="U9" s="61"/>
      <c r="V9" s="61"/>
      <c r="W9" s="61"/>
      <c r="X9" s="61"/>
      <c r="Y9" s="61"/>
      <c r="Z9" s="47"/>
      <c r="AA9" s="48"/>
    </row>
    <row r="10" spans="1:27" s="62" customFormat="1" ht="12.75" customHeight="1">
      <c r="A10" s="57"/>
      <c r="B10" s="58"/>
      <c r="C10" s="63"/>
      <c r="D10" s="309" t="s">
        <v>328</v>
      </c>
      <c r="E10" s="309"/>
      <c r="F10" s="309"/>
      <c r="G10" s="309"/>
      <c r="H10" s="309"/>
      <c r="I10" s="309"/>
      <c r="J10" s="309"/>
      <c r="K10" s="309"/>
      <c r="L10" s="309"/>
      <c r="M10" s="309"/>
      <c r="N10" s="309"/>
      <c r="O10" s="60"/>
      <c r="P10" s="61"/>
      <c r="Q10" s="61"/>
      <c r="R10" s="61"/>
      <c r="S10" s="61"/>
      <c r="T10" s="61"/>
      <c r="U10" s="61"/>
      <c r="V10" s="61"/>
      <c r="W10" s="61"/>
      <c r="X10" s="61"/>
      <c r="Y10" s="61"/>
      <c r="Z10" s="47"/>
      <c r="AA10" s="48"/>
    </row>
    <row r="11" spans="1:31" ht="4.5" customHeight="1" thickBot="1">
      <c r="A11" s="65"/>
      <c r="B11" s="53"/>
      <c r="C11" s="66"/>
      <c r="D11" s="67"/>
      <c r="E11" s="68"/>
      <c r="F11" s="69"/>
      <c r="G11" s="70"/>
      <c r="H11" s="70"/>
      <c r="I11" s="70"/>
      <c r="J11" s="70"/>
      <c r="K11" s="70"/>
      <c r="L11" s="70"/>
      <c r="M11" s="70"/>
      <c r="N11" s="70"/>
      <c r="O11" s="71"/>
      <c r="P11" s="72"/>
      <c r="Q11" s="72"/>
      <c r="R11" s="72"/>
      <c r="S11" s="72"/>
      <c r="T11" s="72"/>
      <c r="U11" s="72"/>
      <c r="V11" s="72"/>
      <c r="W11" s="73"/>
      <c r="X11" s="73"/>
      <c r="Y11" s="73"/>
      <c r="Z11" s="74"/>
      <c r="AA11" s="75"/>
      <c r="AB11" s="75"/>
      <c r="AC11" s="75"/>
      <c r="AD11" s="75"/>
      <c r="AE11" s="75"/>
    </row>
    <row r="12" spans="1:26" s="77" customFormat="1" ht="12.75" customHeight="1" thickBot="1">
      <c r="A12" s="52"/>
      <c r="B12" s="53"/>
      <c r="C12" s="16"/>
      <c r="D12" s="16"/>
      <c r="E12" s="16"/>
      <c r="F12" s="16"/>
      <c r="G12" s="16"/>
      <c r="H12" s="16"/>
      <c r="I12" s="16"/>
      <c r="J12" s="16"/>
      <c r="K12" s="16"/>
      <c r="L12" s="16"/>
      <c r="M12" s="16"/>
      <c r="N12" s="16"/>
      <c r="O12" s="55"/>
      <c r="P12" s="52"/>
      <c r="Q12" s="52"/>
      <c r="R12" s="52"/>
      <c r="S12" s="52"/>
      <c r="T12" s="52"/>
      <c r="U12" s="52"/>
      <c r="V12" s="52"/>
      <c r="W12" s="52"/>
      <c r="X12" s="52"/>
      <c r="Y12" s="52"/>
      <c r="Z12" s="76"/>
    </row>
    <row r="13" spans="1:26" s="77" customFormat="1" ht="15.75" customHeight="1" thickBot="1">
      <c r="A13" s="52"/>
      <c r="B13" s="53"/>
      <c r="C13" s="78">
        <v>1</v>
      </c>
      <c r="D13" s="16"/>
      <c r="E13" s="324" t="str">
        <f>Translations!$B$53</f>
        <v>This is an optional tool for calculating the uncertainty associated with the measurement of annual quantities</v>
      </c>
      <c r="F13" s="324"/>
      <c r="G13" s="324"/>
      <c r="H13" s="324"/>
      <c r="I13" s="324"/>
      <c r="J13" s="324"/>
      <c r="K13" s="324"/>
      <c r="L13" s="324"/>
      <c r="M13" s="324"/>
      <c r="N13" s="324"/>
      <c r="O13" s="55"/>
      <c r="P13" s="52"/>
      <c r="Q13" s="52"/>
      <c r="R13" s="52"/>
      <c r="S13" s="52"/>
      <c r="T13" s="52"/>
      <c r="U13" s="52"/>
      <c r="V13" s="52"/>
      <c r="W13" s="52"/>
      <c r="X13" s="52"/>
      <c r="Y13" s="52"/>
      <c r="Z13" s="76"/>
    </row>
    <row r="14" spans="1:26" s="77" customFormat="1" ht="4.5" customHeight="1">
      <c r="A14" s="52"/>
      <c r="B14" s="53"/>
      <c r="C14" s="79"/>
      <c r="D14" s="16"/>
      <c r="E14" s="80"/>
      <c r="F14" s="80"/>
      <c r="G14" s="80"/>
      <c r="H14" s="80"/>
      <c r="I14" s="80"/>
      <c r="J14" s="80"/>
      <c r="K14" s="80"/>
      <c r="L14" s="80"/>
      <c r="M14" s="80"/>
      <c r="N14" s="80"/>
      <c r="O14" s="55"/>
      <c r="P14" s="52"/>
      <c r="Q14" s="52"/>
      <c r="R14" s="52"/>
      <c r="S14" s="52"/>
      <c r="T14" s="52"/>
      <c r="U14" s="52"/>
      <c r="V14" s="52"/>
      <c r="W14" s="52"/>
      <c r="X14" s="52"/>
      <c r="Y14" s="52"/>
      <c r="Z14" s="76"/>
    </row>
    <row r="15" spans="1:26" s="77" customFormat="1" ht="38.25" customHeight="1">
      <c r="A15" s="81"/>
      <c r="B15" s="53"/>
      <c r="C15" s="16"/>
      <c r="D15" s="16"/>
      <c r="E15" s="82" t="str">
        <f>Translations!$B$54</f>
        <v>Quantity (imported, consumed)</v>
      </c>
      <c r="F15" s="312" t="str">
        <f>Translations!$B$55</f>
        <v>Please enter here information for each measurement instrument (e.g. operator has two sub-meters to give total amounts consumed or data obtained from each supplier of the specific fuel or material).</v>
      </c>
      <c r="G15" s="312"/>
      <c r="H15" s="312"/>
      <c r="I15" s="312"/>
      <c r="J15" s="312"/>
      <c r="K15" s="312"/>
      <c r="L15" s="312"/>
      <c r="M15" s="312"/>
      <c r="N15" s="312"/>
      <c r="O15" s="83"/>
      <c r="P15" s="84"/>
      <c r="Q15" s="84"/>
      <c r="R15" s="84"/>
      <c r="S15" s="84"/>
      <c r="T15" s="84"/>
      <c r="U15" s="84"/>
      <c r="V15" s="84"/>
      <c r="W15" s="85"/>
      <c r="X15" s="85"/>
      <c r="Y15" s="85"/>
      <c r="Z15" s="76"/>
    </row>
    <row r="16" spans="1:26" s="77" customFormat="1" ht="25.5" customHeight="1">
      <c r="A16" s="81"/>
      <c r="B16" s="53"/>
      <c r="C16" s="16"/>
      <c r="D16" s="16"/>
      <c r="E16" s="82" t="str">
        <f>Translations!$B$56</f>
        <v>Quantity (exported)</v>
      </c>
      <c r="F16" s="312" t="str">
        <f>Translations!$B$57</f>
        <v>Please enter here information for each measurement instrument related to any amounts of the fuel or material that are exported from the installation instead of being consumed therein (e.g. natural gas or fuel oil sold to third parties).</v>
      </c>
      <c r="G16" s="312"/>
      <c r="H16" s="312"/>
      <c r="I16" s="312"/>
      <c r="J16" s="312"/>
      <c r="K16" s="312"/>
      <c r="L16" s="312"/>
      <c r="M16" s="312"/>
      <c r="N16" s="312"/>
      <c r="O16" s="83"/>
      <c r="P16" s="84"/>
      <c r="Q16" s="84"/>
      <c r="R16" s="84"/>
      <c r="S16" s="84"/>
      <c r="T16" s="84"/>
      <c r="U16" s="84"/>
      <c r="V16" s="84"/>
      <c r="W16" s="85"/>
      <c r="X16" s="85"/>
      <c r="Y16" s="85"/>
      <c r="Z16" s="76"/>
    </row>
    <row r="17" spans="1:26" s="77" customFormat="1" ht="12.75" customHeight="1">
      <c r="A17" s="81"/>
      <c r="B17" s="53"/>
      <c r="C17" s="16"/>
      <c r="D17" s="16"/>
      <c r="E17" s="82" t="str">
        <f>Translations!$B$58</f>
        <v>Quantity (stored)</v>
      </c>
      <c r="F17" s="312" t="str">
        <f>Translations!$B$59</f>
        <v>Please enter here information on the stock levels (e.g. storage tanks, silos) in which the fuel or material is stored.</v>
      </c>
      <c r="G17" s="312"/>
      <c r="H17" s="312"/>
      <c r="I17" s="312"/>
      <c r="J17" s="312"/>
      <c r="K17" s="312"/>
      <c r="L17" s="312"/>
      <c r="M17" s="312"/>
      <c r="N17" s="312"/>
      <c r="O17" s="83"/>
      <c r="P17" s="84"/>
      <c r="Q17" s="84"/>
      <c r="R17" s="84"/>
      <c r="S17" s="84"/>
      <c r="T17" s="84"/>
      <c r="U17" s="84"/>
      <c r="V17" s="84"/>
      <c r="W17" s="85"/>
      <c r="X17" s="85"/>
      <c r="Y17" s="85"/>
      <c r="Z17" s="76"/>
    </row>
    <row r="18" spans="1:26" s="77" customFormat="1" ht="12.75" customHeight="1">
      <c r="A18" s="81"/>
      <c r="B18" s="53"/>
      <c r="C18" s="16"/>
      <c r="D18" s="16"/>
      <c r="E18" s="319" t="str">
        <f>Translations!$B$60</f>
        <v>Quantity per measurement</v>
      </c>
      <c r="F18" s="312" t="str">
        <f>Translations!$B$61</f>
        <v>Please enter here for each measurement instrument involved the average quantity per measurement and to which the uncertainty is associated.</v>
      </c>
      <c r="G18" s="312"/>
      <c r="H18" s="312"/>
      <c r="I18" s="312"/>
      <c r="J18" s="312"/>
      <c r="K18" s="312"/>
      <c r="L18" s="312"/>
      <c r="M18" s="312"/>
      <c r="N18" s="312"/>
      <c r="O18" s="83"/>
      <c r="P18" s="84"/>
      <c r="Q18" s="84"/>
      <c r="R18" s="84"/>
      <c r="S18" s="84"/>
      <c r="T18" s="84"/>
      <c r="U18" s="84"/>
      <c r="V18" s="84"/>
      <c r="W18" s="85"/>
      <c r="X18" s="85"/>
      <c r="Y18" s="85"/>
      <c r="Z18" s="76"/>
    </row>
    <row r="19" spans="1:26" s="77" customFormat="1" ht="38.25" customHeight="1">
      <c r="A19" s="81"/>
      <c r="B19" s="53"/>
      <c r="C19" s="16"/>
      <c r="D19" s="16"/>
      <c r="E19" s="326"/>
      <c r="F19"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19" s="312"/>
      <c r="H19" s="312"/>
      <c r="I19" s="312"/>
      <c r="J19" s="312"/>
      <c r="K19" s="312"/>
      <c r="L19" s="312"/>
      <c r="M19" s="312"/>
      <c r="N19" s="312"/>
      <c r="O19" s="83"/>
      <c r="P19" s="84"/>
      <c r="Q19" s="84"/>
      <c r="R19" s="84"/>
      <c r="S19" s="84"/>
      <c r="T19" s="84"/>
      <c r="U19" s="84"/>
      <c r="V19" s="84"/>
      <c r="W19" s="85"/>
      <c r="X19" s="85"/>
      <c r="Y19" s="85"/>
      <c r="Z19" s="76"/>
    </row>
    <row r="20" spans="1:26" s="77" customFormat="1" ht="25.5" customHeight="1">
      <c r="A20" s="81"/>
      <c r="B20" s="53"/>
      <c r="C20" s="16"/>
      <c r="D20" s="16"/>
      <c r="E20" s="321"/>
      <c r="F20" s="312" t="str">
        <f>Translations!$B$63</f>
        <v>Example 2: A gas-fired district heating installation has two boilers. Activity data measurements are based on readings from the two flow meters adjacent to each boiler. In that case, two lines have to be used, one for each flow meter.</v>
      </c>
      <c r="G20" s="312"/>
      <c r="H20" s="312"/>
      <c r="I20" s="312"/>
      <c r="J20" s="312"/>
      <c r="K20" s="312"/>
      <c r="L20" s="312"/>
      <c r="M20" s="312"/>
      <c r="N20" s="312"/>
      <c r="O20" s="83"/>
      <c r="P20" s="84"/>
      <c r="Q20" s="84"/>
      <c r="R20" s="84"/>
      <c r="S20" s="84"/>
      <c r="T20" s="84"/>
      <c r="U20" s="84"/>
      <c r="V20" s="84"/>
      <c r="W20" s="85"/>
      <c r="X20" s="85"/>
      <c r="Y20" s="85"/>
      <c r="Z20" s="76"/>
    </row>
    <row r="21" spans="1:26" s="77" customFormat="1" ht="12.75" customHeight="1">
      <c r="A21" s="81"/>
      <c r="B21" s="53"/>
      <c r="C21" s="16"/>
      <c r="D21" s="16"/>
      <c r="E21" s="319" t="str">
        <f>Translations!$B$64</f>
        <v>Number of measurements</v>
      </c>
      <c r="F21" s="314" t="str">
        <f>Translations!$B$65</f>
        <v>Please enter here the annual number of measurements which the uncertainty is associated with.</v>
      </c>
      <c r="G21" s="314"/>
      <c r="H21" s="314"/>
      <c r="I21" s="314"/>
      <c r="J21" s="314"/>
      <c r="K21" s="314"/>
      <c r="L21" s="314"/>
      <c r="M21" s="314"/>
      <c r="N21" s="314"/>
      <c r="O21" s="83"/>
      <c r="P21" s="84"/>
      <c r="Q21" s="84"/>
      <c r="R21" s="84"/>
      <c r="S21" s="84"/>
      <c r="T21" s="84"/>
      <c r="U21" s="84"/>
      <c r="V21" s="84"/>
      <c r="W21" s="85"/>
      <c r="X21" s="85"/>
      <c r="Y21" s="85"/>
      <c r="Z21" s="76"/>
    </row>
    <row r="22" spans="1:26" s="77" customFormat="1" ht="12.75" customHeight="1">
      <c r="A22" s="81"/>
      <c r="B22" s="53"/>
      <c r="C22" s="16"/>
      <c r="D22" s="16"/>
      <c r="E22" s="321"/>
      <c r="F22" s="314" t="str">
        <f>Translations!$B$66</f>
        <v>The multiplication of that number with the quantity per measurement amounts to the amounts to the annual quantity determined by this measurement instrument.</v>
      </c>
      <c r="G22" s="314"/>
      <c r="H22" s="314"/>
      <c r="I22" s="314"/>
      <c r="J22" s="314"/>
      <c r="K22" s="314"/>
      <c r="L22" s="314"/>
      <c r="M22" s="314"/>
      <c r="N22" s="314"/>
      <c r="O22" s="83"/>
      <c r="P22" s="84"/>
      <c r="Q22" s="84"/>
      <c r="R22" s="84"/>
      <c r="S22" s="84"/>
      <c r="T22" s="84"/>
      <c r="U22" s="84"/>
      <c r="V22" s="84"/>
      <c r="W22" s="85"/>
      <c r="X22" s="85"/>
      <c r="Y22" s="85"/>
      <c r="Z22" s="76"/>
    </row>
    <row r="23" spans="1:26" s="77" customFormat="1" ht="12.75" customHeight="1">
      <c r="A23" s="52"/>
      <c r="B23" s="53"/>
      <c r="C23" s="79"/>
      <c r="D23" s="16"/>
      <c r="E23" s="319" t="str">
        <f>Translations!$B$67</f>
        <v>Uncertainty related to each measurement</v>
      </c>
      <c r="F23" s="312" t="str">
        <f>Translations!$B$68</f>
        <v>Please enter here the relative uncertainty associated with each measurement, expressed as %.</v>
      </c>
      <c r="G23" s="312"/>
      <c r="H23" s="312"/>
      <c r="I23" s="312"/>
      <c r="J23" s="312"/>
      <c r="K23" s="312"/>
      <c r="L23" s="312"/>
      <c r="M23" s="312"/>
      <c r="N23" s="312"/>
      <c r="O23" s="55"/>
      <c r="P23" s="52"/>
      <c r="Q23" s="52"/>
      <c r="R23" s="52"/>
      <c r="S23" s="52"/>
      <c r="T23" s="52"/>
      <c r="U23" s="52"/>
      <c r="V23" s="52"/>
      <c r="W23" s="52"/>
      <c r="X23" s="52"/>
      <c r="Y23" s="52"/>
      <c r="Z23" s="76"/>
    </row>
    <row r="24" spans="1:26" s="77" customFormat="1" ht="38.25" customHeight="1">
      <c r="A24" s="52"/>
      <c r="B24" s="53"/>
      <c r="C24" s="79"/>
      <c r="D24" s="16"/>
      <c r="E24" s="326"/>
      <c r="F24"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24" s="312"/>
      <c r="H24" s="312"/>
      <c r="I24" s="312"/>
      <c r="J24" s="312"/>
      <c r="K24" s="312"/>
      <c r="L24" s="312"/>
      <c r="M24" s="312"/>
      <c r="N24" s="312"/>
      <c r="O24" s="55"/>
      <c r="P24" s="52"/>
      <c r="Q24" s="52"/>
      <c r="R24" s="52"/>
      <c r="S24" s="52"/>
      <c r="T24" s="52"/>
      <c r="U24" s="52"/>
      <c r="V24" s="52"/>
      <c r="W24" s="52"/>
      <c r="X24" s="52"/>
      <c r="Y24" s="52"/>
      <c r="Z24" s="76"/>
    </row>
    <row r="25" spans="1:26" s="77" customFormat="1" ht="25.5" customHeight="1">
      <c r="A25" s="52"/>
      <c r="B25" s="53"/>
      <c r="C25" s="79"/>
      <c r="D25" s="16"/>
      <c r="E25" s="326"/>
      <c r="F25" s="312" t="str">
        <f>Translations!$B$70</f>
        <v>The uncertainty can be obtained from different sources, e.g. maximum permissible errors in service in legal metrological control, results from calibration, manufacturer's specification, etc.</v>
      </c>
      <c r="G25" s="312"/>
      <c r="H25" s="312"/>
      <c r="I25" s="312"/>
      <c r="J25" s="312"/>
      <c r="K25" s="312"/>
      <c r="L25" s="312"/>
      <c r="M25" s="312"/>
      <c r="N25" s="312"/>
      <c r="O25" s="55"/>
      <c r="P25" s="52"/>
      <c r="Q25" s="52"/>
      <c r="R25" s="52"/>
      <c r="S25" s="52"/>
      <c r="T25" s="52"/>
      <c r="U25" s="52"/>
      <c r="V25" s="52"/>
      <c r="W25" s="52"/>
      <c r="X25" s="52"/>
      <c r="Y25" s="52"/>
      <c r="Z25" s="76"/>
    </row>
    <row r="26" spans="1:26" s="77" customFormat="1" ht="25.5" customHeight="1">
      <c r="A26" s="52"/>
      <c r="B26" s="53"/>
      <c r="C26" s="79"/>
      <c r="D26" s="16"/>
      <c r="E26" s="321"/>
      <c r="F26" s="312" t="str">
        <f>Translations!$B$71</f>
        <v>The type of uncertainty distribution and the coverage (standard or expanded) associated with that percentage will have to be provided in the following columns (see below.)</v>
      </c>
      <c r="G26" s="312"/>
      <c r="H26" s="312"/>
      <c r="I26" s="312"/>
      <c r="J26" s="312"/>
      <c r="K26" s="312"/>
      <c r="L26" s="312"/>
      <c r="M26" s="312"/>
      <c r="N26" s="312"/>
      <c r="O26" s="55"/>
      <c r="P26" s="52"/>
      <c r="Q26" s="52"/>
      <c r="R26" s="52"/>
      <c r="S26" s="52"/>
      <c r="T26" s="52"/>
      <c r="U26" s="52"/>
      <c r="V26" s="52"/>
      <c r="W26" s="52"/>
      <c r="X26" s="52"/>
      <c r="Y26" s="52"/>
      <c r="Z26" s="76"/>
    </row>
    <row r="27" spans="1:26" s="77" customFormat="1" ht="12.75" customHeight="1">
      <c r="A27" s="52"/>
      <c r="B27" s="53"/>
      <c r="C27" s="79"/>
      <c r="D27" s="16"/>
      <c r="E27" s="319" t="str">
        <f>Translations!$B$72</f>
        <v>Type of distribution</v>
      </c>
      <c r="F27" s="312" t="str">
        <f>Translations!$B$73</f>
        <v>Please enter here the relevant type of uncertainty distribution choosing one of the following from the drop-down list:</v>
      </c>
      <c r="G27" s="312"/>
      <c r="H27" s="312"/>
      <c r="I27" s="312"/>
      <c r="J27" s="312"/>
      <c r="K27" s="312"/>
      <c r="L27" s="312"/>
      <c r="M27" s="312"/>
      <c r="N27" s="312"/>
      <c r="O27" s="55"/>
      <c r="P27" s="52"/>
      <c r="Q27" s="52"/>
      <c r="R27" s="52"/>
      <c r="S27" s="52"/>
      <c r="T27" s="52"/>
      <c r="U27" s="52"/>
      <c r="V27" s="52"/>
      <c r="W27" s="52"/>
      <c r="X27" s="52"/>
      <c r="Y27" s="52"/>
      <c r="Z27" s="76"/>
    </row>
    <row r="28" spans="1:26" s="77" customFormat="1" ht="25.5" customHeight="1">
      <c r="A28" s="81"/>
      <c r="B28" s="53"/>
      <c r="C28" s="16"/>
      <c r="D28" s="16"/>
      <c r="E28" s="320"/>
      <c r="F28" s="86" t="s">
        <v>69</v>
      </c>
      <c r="G28" s="310" t="str">
        <f>Translations!$B$74</f>
        <v>normal distribution: this type of distribution typically occurs for uncertainties provided in calibration reports, manufacturer’s specifications and combined uncertainties.</v>
      </c>
      <c r="H28" s="310"/>
      <c r="I28" s="310"/>
      <c r="J28" s="310"/>
      <c r="K28" s="310"/>
      <c r="L28" s="310"/>
      <c r="M28" s="310"/>
      <c r="N28" s="310"/>
      <c r="O28" s="83"/>
      <c r="P28" s="84"/>
      <c r="Q28" s="84"/>
      <c r="R28" s="84"/>
      <c r="S28" s="84"/>
      <c r="T28" s="84"/>
      <c r="U28" s="84"/>
      <c r="V28" s="84"/>
      <c r="W28" s="85"/>
      <c r="X28" s="85"/>
      <c r="Y28" s="85"/>
      <c r="Z28" s="76"/>
    </row>
    <row r="29" spans="1:26" s="77" customFormat="1" ht="12.75" customHeight="1">
      <c r="A29" s="81"/>
      <c r="B29" s="53"/>
      <c r="C29" s="16"/>
      <c r="D29" s="16"/>
      <c r="E29" s="320"/>
      <c r="F29" s="86" t="s">
        <v>69</v>
      </c>
      <c r="G29" s="310" t="str">
        <f>Translations!$B$75</f>
        <v>rectangular distribution: this type of distribution typically occurs for maximum permissible errors, tolerances and uncertainties provided in reference books.</v>
      </c>
      <c r="H29" s="310"/>
      <c r="I29" s="310"/>
      <c r="J29" s="310"/>
      <c r="K29" s="310"/>
      <c r="L29" s="310"/>
      <c r="M29" s="310"/>
      <c r="N29" s="310"/>
      <c r="O29" s="83"/>
      <c r="P29" s="84"/>
      <c r="Q29" s="84"/>
      <c r="R29" s="84"/>
      <c r="S29" s="84"/>
      <c r="T29" s="84"/>
      <c r="U29" s="84"/>
      <c r="V29" s="84"/>
      <c r="W29" s="85"/>
      <c r="X29" s="85"/>
      <c r="Y29" s="85"/>
      <c r="Z29" s="76"/>
    </row>
    <row r="30" spans="1:26" s="77" customFormat="1" ht="25.5" customHeight="1">
      <c r="A30" s="81"/>
      <c r="B30" s="53"/>
      <c r="C30" s="16"/>
      <c r="D30" s="16"/>
      <c r="E30" s="320"/>
      <c r="F30" s="86" t="s">
        <v>69</v>
      </c>
      <c r="G30" s="310" t="str">
        <f>Translations!$B$76</f>
        <v>triangular distribution: this type of distribution is typically used e.g. where there is only limited sample data for a population, cases where the relationship between variables is known but data is scarce, etc.</v>
      </c>
      <c r="H30" s="310"/>
      <c r="I30" s="310"/>
      <c r="J30" s="310"/>
      <c r="K30" s="310"/>
      <c r="L30" s="310"/>
      <c r="M30" s="310"/>
      <c r="N30" s="310"/>
      <c r="O30" s="83"/>
      <c r="P30" s="84"/>
      <c r="Q30" s="84"/>
      <c r="R30" s="84"/>
      <c r="S30" s="84"/>
      <c r="T30" s="84"/>
      <c r="U30" s="84"/>
      <c r="V30" s="84"/>
      <c r="W30" s="85"/>
      <c r="X30" s="85"/>
      <c r="Y30" s="85"/>
      <c r="Z30" s="76"/>
    </row>
    <row r="31" spans="1:26" s="77" customFormat="1" ht="12.75" customHeight="1">
      <c r="A31" s="81"/>
      <c r="B31" s="53"/>
      <c r="C31" s="16"/>
      <c r="D31" s="16"/>
      <c r="E31" s="321"/>
      <c r="F31" s="86" t="s">
        <v>69</v>
      </c>
      <c r="G31" s="315" t="str">
        <f>Translations!$B$77</f>
        <v>unknown distribution: if the distribution is unknown, a normal distribution is assumed.</v>
      </c>
      <c r="H31" s="315"/>
      <c r="I31" s="315"/>
      <c r="J31" s="315"/>
      <c r="K31" s="315"/>
      <c r="L31" s="315"/>
      <c r="M31" s="315"/>
      <c r="N31" s="315"/>
      <c r="O31" s="83"/>
      <c r="P31" s="84"/>
      <c r="Q31" s="84"/>
      <c r="R31" s="84"/>
      <c r="S31" s="84"/>
      <c r="T31" s="84"/>
      <c r="U31" s="84"/>
      <c r="V31" s="84"/>
      <c r="W31" s="85"/>
      <c r="X31" s="85"/>
      <c r="Y31" s="85"/>
      <c r="Z31" s="76"/>
    </row>
    <row r="32" spans="1:26" s="77" customFormat="1" ht="12.75" customHeight="1">
      <c r="A32" s="52"/>
      <c r="B32" s="53"/>
      <c r="C32" s="79"/>
      <c r="D32" s="16"/>
      <c r="E32" s="319" t="str">
        <f>Translations!$B$78</f>
        <v>Standard or expanded uncertainty?</v>
      </c>
      <c r="F32" s="312" t="str">
        <f>Translations!$B$79</f>
        <v>For normal distributions, please enter here whether the uncertainty provided is the standard (1σ, k=1, 68%) or expanded (2σ, k=2, 95%) uncertainty.</v>
      </c>
      <c r="G32" s="312"/>
      <c r="H32" s="312"/>
      <c r="I32" s="312"/>
      <c r="J32" s="312"/>
      <c r="K32" s="312"/>
      <c r="L32" s="312"/>
      <c r="M32" s="312"/>
      <c r="N32" s="312"/>
      <c r="O32" s="55"/>
      <c r="P32" s="52"/>
      <c r="Q32" s="52"/>
      <c r="R32" s="52"/>
      <c r="S32" s="52"/>
      <c r="T32" s="52"/>
      <c r="U32" s="52"/>
      <c r="V32" s="52"/>
      <c r="W32" s="52"/>
      <c r="X32" s="52"/>
      <c r="Y32" s="52"/>
      <c r="Z32" s="76"/>
    </row>
    <row r="33" spans="1:26" s="77" customFormat="1" ht="25.5" customHeight="1">
      <c r="A33" s="52"/>
      <c r="B33" s="53"/>
      <c r="C33" s="79"/>
      <c r="D33" s="16"/>
      <c r="E33" s="321"/>
      <c r="F33" s="312" t="str">
        <f>Translations!$B$80</f>
        <v>For all other types of distribution, entries here are not relevant and the cell will be greyed out.</v>
      </c>
      <c r="G33" s="312"/>
      <c r="H33" s="312"/>
      <c r="I33" s="312"/>
      <c r="J33" s="312"/>
      <c r="K33" s="312"/>
      <c r="L33" s="312"/>
      <c r="M33" s="312"/>
      <c r="N33" s="312"/>
      <c r="O33" s="55"/>
      <c r="P33" s="52"/>
      <c r="Q33" s="52"/>
      <c r="R33" s="52"/>
      <c r="S33" s="52"/>
      <c r="T33" s="52"/>
      <c r="U33" s="52"/>
      <c r="V33" s="52"/>
      <c r="W33" s="52"/>
      <c r="X33" s="52"/>
      <c r="Y33" s="52"/>
      <c r="Z33" s="76"/>
    </row>
    <row r="34" spans="1:26" s="77" customFormat="1" ht="25.5" customHeight="1">
      <c r="A34" s="52"/>
      <c r="B34" s="53"/>
      <c r="C34" s="79"/>
      <c r="D34" s="16"/>
      <c r="E34" s="319" t="str">
        <f>Translations!$B$81</f>
        <v>Value "in service"?</v>
      </c>
      <c r="F34"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4" s="312"/>
      <c r="H34" s="312"/>
      <c r="I34" s="312"/>
      <c r="J34" s="312"/>
      <c r="K34" s="312"/>
      <c r="L34" s="312"/>
      <c r="M34" s="312"/>
      <c r="N34" s="312"/>
      <c r="O34" s="55"/>
      <c r="P34" s="52"/>
      <c r="Q34" s="52"/>
      <c r="R34" s="52"/>
      <c r="S34" s="52"/>
      <c r="T34" s="52"/>
      <c r="U34" s="52"/>
      <c r="V34" s="52"/>
      <c r="W34" s="52"/>
      <c r="X34" s="52"/>
      <c r="Y34" s="52"/>
      <c r="Z34" s="76"/>
    </row>
    <row r="35" spans="1:26" s="77" customFormat="1" ht="25.5" customHeight="1">
      <c r="A35" s="52"/>
      <c r="B35" s="53"/>
      <c r="C35" s="79"/>
      <c r="D35" s="16"/>
      <c r="E35" s="321"/>
      <c r="F35" s="312" t="str">
        <f>Translations!$B$83</f>
        <v>The uncertainty would be "not in service" if it relates e.g. to the maximum permissible error (but not in service), calibration certificates etc.</v>
      </c>
      <c r="G35" s="312"/>
      <c r="H35" s="312"/>
      <c r="I35" s="312"/>
      <c r="J35" s="312"/>
      <c r="K35" s="312"/>
      <c r="L35" s="312"/>
      <c r="M35" s="312"/>
      <c r="N35" s="312"/>
      <c r="O35" s="55"/>
      <c r="P35" s="52"/>
      <c r="Q35" s="52"/>
      <c r="R35" s="52"/>
      <c r="S35" s="52"/>
      <c r="T35" s="52"/>
      <c r="U35" s="52"/>
      <c r="V35" s="52"/>
      <c r="W35" s="52"/>
      <c r="X35" s="52"/>
      <c r="Y35" s="52"/>
      <c r="Z35" s="76"/>
    </row>
    <row r="36" spans="1:26" s="77" customFormat="1" ht="12.75" customHeight="1">
      <c r="A36" s="52"/>
      <c r="B36" s="53"/>
      <c r="C36" s="79"/>
      <c r="D36" s="16"/>
      <c r="E36" s="319" t="str">
        <f>Translations!$B$84</f>
        <v>Conversion factor to "in service"</v>
      </c>
      <c r="F36" s="312" t="str">
        <f>Translations!$B$85</f>
        <v>Please enter here the conversion factor for the uncertainty "in service". If "in service" is selected above, the cell will be greyed out and a value of 1 applied. </v>
      </c>
      <c r="G36" s="312"/>
      <c r="H36" s="312"/>
      <c r="I36" s="312"/>
      <c r="J36" s="312"/>
      <c r="K36" s="312"/>
      <c r="L36" s="312"/>
      <c r="M36" s="312"/>
      <c r="N36" s="312"/>
      <c r="O36" s="55"/>
      <c r="P36" s="52"/>
      <c r="Q36" s="52"/>
      <c r="R36" s="52"/>
      <c r="S36" s="52"/>
      <c r="T36" s="52"/>
      <c r="U36" s="52"/>
      <c r="V36" s="52"/>
      <c r="W36" s="52"/>
      <c r="X36" s="52"/>
      <c r="Y36" s="52"/>
      <c r="Z36" s="76"/>
    </row>
    <row r="37" spans="1:26" s="77" customFormat="1" ht="54.75" customHeight="1">
      <c r="A37" s="52"/>
      <c r="B37" s="53"/>
      <c r="C37" s="79"/>
      <c r="D37" s="16"/>
      <c r="E37" s="326"/>
      <c r="F37"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7" s="336"/>
      <c r="H37" s="336"/>
      <c r="I37" s="336"/>
      <c r="J37" s="336"/>
      <c r="K37" s="336"/>
      <c r="L37" s="336"/>
      <c r="M37" s="336"/>
      <c r="N37" s="336"/>
      <c r="O37" s="55"/>
      <c r="P37" s="52"/>
      <c r="Q37" s="52"/>
      <c r="R37" s="52"/>
      <c r="S37" s="52"/>
      <c r="T37" s="52"/>
      <c r="U37" s="52"/>
      <c r="V37" s="52"/>
      <c r="W37" s="52"/>
      <c r="X37" s="52"/>
      <c r="Y37" s="52"/>
      <c r="Z37" s="76"/>
    </row>
    <row r="38" spans="1:26" s="77" customFormat="1" ht="12.75" customHeight="1">
      <c r="A38" s="52"/>
      <c r="B38" s="53"/>
      <c r="C38" s="79"/>
      <c r="D38" s="16"/>
      <c r="E38" s="321"/>
      <c r="F38" s="340" t="str">
        <f>Translations!$B$87</f>
        <v>If no entries are made here, a value of 2 to convert the uncertainty to "in service" will be applied.</v>
      </c>
      <c r="G38" s="340"/>
      <c r="H38" s="340"/>
      <c r="I38" s="340"/>
      <c r="J38" s="340"/>
      <c r="K38" s="340"/>
      <c r="L38" s="340"/>
      <c r="M38" s="340"/>
      <c r="N38" s="340"/>
      <c r="O38" s="55"/>
      <c r="P38" s="52"/>
      <c r="Q38" s="52"/>
      <c r="R38" s="52"/>
      <c r="S38" s="52"/>
      <c r="T38" s="52"/>
      <c r="U38" s="52"/>
      <c r="V38" s="52"/>
      <c r="W38" s="52"/>
      <c r="X38" s="52"/>
      <c r="Y38" s="52"/>
      <c r="Z38" s="76"/>
    </row>
    <row r="39" spans="1:26" s="77" customFormat="1" ht="12.75" customHeight="1">
      <c r="A39" s="52"/>
      <c r="B39" s="53"/>
      <c r="C39" s="79"/>
      <c r="D39" s="16"/>
      <c r="E39" s="319" t="str">
        <f>Translations!$B$88</f>
        <v>Correlated or uncorrelated?</v>
      </c>
      <c r="F39" s="312" t="str">
        <f>Translations!$B$89</f>
        <v>Please enter here whether the individual measurements are correlated or uncorrelated. </v>
      </c>
      <c r="G39" s="312"/>
      <c r="H39" s="312"/>
      <c r="I39" s="312"/>
      <c r="J39" s="312"/>
      <c r="K39" s="312"/>
      <c r="L39" s="312"/>
      <c r="M39" s="312"/>
      <c r="N39" s="312"/>
      <c r="O39" s="55"/>
      <c r="P39" s="52"/>
      <c r="Q39" s="52"/>
      <c r="R39" s="52"/>
      <c r="S39" s="52"/>
      <c r="T39" s="52"/>
      <c r="U39" s="52"/>
      <c r="V39" s="52"/>
      <c r="W39" s="52"/>
      <c r="X39" s="52"/>
      <c r="Y39" s="52"/>
      <c r="Z39" s="76"/>
    </row>
    <row r="40" spans="1:26" s="77" customFormat="1" ht="49.5" customHeight="1">
      <c r="A40" s="52"/>
      <c r="B40" s="53"/>
      <c r="C40" s="79"/>
      <c r="D40" s="16"/>
      <c r="E40" s="320"/>
      <c r="F40"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40" s="312"/>
      <c r="H40" s="312"/>
      <c r="I40" s="312"/>
      <c r="J40" s="312"/>
      <c r="K40" s="312"/>
      <c r="L40" s="312"/>
      <c r="M40" s="312"/>
      <c r="N40" s="312"/>
      <c r="O40" s="55"/>
      <c r="P40" s="52"/>
      <c r="Q40" s="52"/>
      <c r="R40" s="52"/>
      <c r="S40" s="52"/>
      <c r="T40" s="52"/>
      <c r="U40" s="52"/>
      <c r="V40" s="52"/>
      <c r="W40" s="52"/>
      <c r="X40" s="52"/>
      <c r="Y40" s="52"/>
      <c r="Z40" s="76"/>
    </row>
    <row r="41" spans="1:26" s="77" customFormat="1" ht="24" customHeight="1">
      <c r="A41" s="52"/>
      <c r="B41" s="53"/>
      <c r="C41" s="79"/>
      <c r="D41" s="16"/>
      <c r="E41" s="320"/>
      <c r="F41" s="312" t="str">
        <f>Translations!$B$91</f>
        <v>In practice, input quantities are often correlated because the same physical measurement standard, measuring instrument, reference date, or even measurement method is used in the estimation of their values.</v>
      </c>
      <c r="G41" s="312"/>
      <c r="H41" s="312"/>
      <c r="I41" s="312"/>
      <c r="J41" s="312"/>
      <c r="K41" s="312"/>
      <c r="L41" s="312"/>
      <c r="M41" s="312"/>
      <c r="N41" s="312"/>
      <c r="O41" s="55"/>
      <c r="P41" s="52"/>
      <c r="Q41" s="52"/>
      <c r="R41" s="52"/>
      <c r="S41" s="52"/>
      <c r="T41" s="52"/>
      <c r="U41" s="52"/>
      <c r="V41" s="52"/>
      <c r="W41" s="52"/>
      <c r="X41" s="52"/>
      <c r="Y41" s="52"/>
      <c r="Z41" s="76"/>
    </row>
    <row r="42" spans="1:26" s="77" customFormat="1" ht="24" customHeight="1">
      <c r="A42" s="52"/>
      <c r="B42" s="53"/>
      <c r="C42" s="79"/>
      <c r="D42" s="16"/>
      <c r="E42" s="320"/>
      <c r="F42" s="312" t="str">
        <f>Translations!$B$92</f>
        <v>Example: Each batch of a solid material purchased on the market is measured by the operator's weighbridge. In this case the measurements may have to be assumed as being correlated.</v>
      </c>
      <c r="G42" s="312"/>
      <c r="H42" s="312"/>
      <c r="I42" s="312"/>
      <c r="J42" s="312"/>
      <c r="K42" s="312"/>
      <c r="L42" s="312"/>
      <c r="M42" s="312"/>
      <c r="N42" s="312"/>
      <c r="O42" s="55"/>
      <c r="P42" s="52"/>
      <c r="Q42" s="52"/>
      <c r="R42" s="52"/>
      <c r="S42" s="52"/>
      <c r="T42" s="52"/>
      <c r="U42" s="52"/>
      <c r="V42" s="52"/>
      <c r="W42" s="52"/>
      <c r="X42" s="52"/>
      <c r="Y42" s="52"/>
      <c r="Z42" s="76"/>
    </row>
    <row r="43" spans="1:26" s="77" customFormat="1" ht="4.5" customHeight="1">
      <c r="A43" s="52"/>
      <c r="B43" s="53"/>
      <c r="C43" s="79"/>
      <c r="D43" s="16"/>
      <c r="E43" s="80"/>
      <c r="F43" s="80"/>
      <c r="G43" s="80"/>
      <c r="H43" s="80"/>
      <c r="I43" s="80"/>
      <c r="J43" s="80"/>
      <c r="K43" s="80"/>
      <c r="L43" s="80"/>
      <c r="M43" s="80"/>
      <c r="N43" s="80"/>
      <c r="O43" s="55"/>
      <c r="P43" s="52"/>
      <c r="Q43" s="52"/>
      <c r="R43" s="52"/>
      <c r="S43" s="52"/>
      <c r="T43" s="52"/>
      <c r="U43" s="52"/>
      <c r="V43" s="52"/>
      <c r="W43" s="52"/>
      <c r="X43" s="52"/>
      <c r="Y43" s="52"/>
      <c r="Z43" s="76"/>
    </row>
    <row r="44" spans="1:26" s="77" customFormat="1" ht="12.75" customHeight="1">
      <c r="A44" s="52"/>
      <c r="B44" s="53"/>
      <c r="C44" s="79"/>
      <c r="D44" s="87" t="s">
        <v>254</v>
      </c>
      <c r="E44" s="323" t="str">
        <f>Translations!$B$93</f>
        <v>Amount of fuel or material imported to/consumed within the installation</v>
      </c>
      <c r="F44" s="323"/>
      <c r="G44" s="323"/>
      <c r="H44" s="323"/>
      <c r="I44" s="323"/>
      <c r="J44" s="323"/>
      <c r="K44" s="323"/>
      <c r="L44" s="323"/>
      <c r="M44" s="323"/>
      <c r="N44" s="323"/>
      <c r="O44" s="55"/>
      <c r="P44" s="52"/>
      <c r="Q44" s="52"/>
      <c r="R44" s="52"/>
      <c r="S44" s="52"/>
      <c r="T44" s="52"/>
      <c r="U44" s="52"/>
      <c r="V44" s="52"/>
      <c r="W44" s="52"/>
      <c r="X44" s="52"/>
      <c r="Y44" s="52"/>
      <c r="Z44" s="76"/>
    </row>
    <row r="45" spans="1:26" s="77" customFormat="1" ht="49.5" customHeight="1">
      <c r="A45" s="52"/>
      <c r="B45" s="53"/>
      <c r="C45" s="79"/>
      <c r="D45" s="16"/>
      <c r="E45" s="183" t="str">
        <f>Translations!$B$94</f>
        <v>Name or brief description</v>
      </c>
      <c r="F45" s="88" t="str">
        <f>Translations!$B$95</f>
        <v>Quantity per measurement [e.g. t or Nm³] </v>
      </c>
      <c r="G45" s="88" t="str">
        <f>Translations!$B$96</f>
        <v>Annual number of measurements</v>
      </c>
      <c r="H45" s="88" t="str">
        <f>Translations!$B$97</f>
        <v>Annual quantity [e.g. t or Nm³] </v>
      </c>
      <c r="I45" s="88" t="str">
        <f>Translations!$B$67</f>
        <v>Uncertainty related to each measurement</v>
      </c>
      <c r="J45" s="88" t="str">
        <f>Translations!$B$72</f>
        <v>Type of distribution</v>
      </c>
      <c r="K45" s="88" t="str">
        <f>Translations!$B$78</f>
        <v>Standard or expanded uncertainty?</v>
      </c>
      <c r="L45" s="88" t="str">
        <f>Translations!$B$81</f>
        <v>Value "in service"?</v>
      </c>
      <c r="M45" s="88" t="str">
        <f>Translations!$B$84</f>
        <v>Conversion factor to "in service"</v>
      </c>
      <c r="N45" s="88" t="str">
        <f>Translations!$B$88</f>
        <v>Correlated or uncorrelated?</v>
      </c>
      <c r="O45" s="55"/>
      <c r="P45" s="52"/>
      <c r="Q45" s="52"/>
      <c r="R45" s="89" t="s">
        <v>226</v>
      </c>
      <c r="S45" s="89" t="s">
        <v>224</v>
      </c>
      <c r="T45" s="89" t="s">
        <v>225</v>
      </c>
      <c r="U45" s="89" t="s">
        <v>241</v>
      </c>
      <c r="V45" s="89" t="s">
        <v>305</v>
      </c>
      <c r="W45" s="89" t="s">
        <v>227</v>
      </c>
      <c r="X45" s="89" t="s">
        <v>228</v>
      </c>
      <c r="Y45" s="89" t="s">
        <v>306</v>
      </c>
      <c r="Z45" s="76"/>
    </row>
    <row r="46" spans="1:26" s="77" customFormat="1" ht="12.75" customHeight="1">
      <c r="A46" s="52"/>
      <c r="B46" s="53"/>
      <c r="C46" s="79"/>
      <c r="D46" s="90" t="s">
        <v>255</v>
      </c>
      <c r="E46" s="180"/>
      <c r="F46" s="2"/>
      <c r="G46" s="2"/>
      <c r="H46" s="91">
        <f>IF(COUNT(F46:G46)&gt;0,F46*G46,"")</f>
      </c>
      <c r="I46" s="3"/>
      <c r="J46" s="4"/>
      <c r="K46" s="4"/>
      <c r="L46" s="6"/>
      <c r="M46" s="186"/>
      <c r="N46" s="6"/>
      <c r="O46" s="55"/>
      <c r="P46" s="52"/>
      <c r="Q46" s="52"/>
      <c r="R46" s="92">
        <f>IF(J46="",INDEX(EUconst_DistributionCorrection,1),INDEX(EUconst_DistributionCorrection,MATCH(J46,EUconst_DistributionType,0)))</f>
        <v>1</v>
      </c>
      <c r="S46" s="93">
        <f>IF(OR(K46="",J46=INDEX(EUconst_DistributionType,2),J46=INDEX(EUconst_DistributionType,3)),INDEX(EUconst_ConfidenceLevel,1),INDEX(EUconst_ConfidenceLevel,MATCH(K46,EUconst_UncertaintyType,0)))</f>
        <v>0.682689250166422</v>
      </c>
      <c r="T46" s="94">
        <f>IF(N46="",2,INDEX(EUconst_CorrelationFactor,MATCH(N46,EUconst_CorrelationType,0)))</f>
        <v>2</v>
      </c>
      <c r="U46" s="95" t="b">
        <f>OR(J46=INDEX(EUconst_DistributionType,2),J46=INDEX(EUconst_DistributionType,3))</f>
        <v>0</v>
      </c>
      <c r="V46" s="189">
        <f>IF(L46=INDEX(EUconst_InService,1),1,IF(M46="",2,M46))</f>
        <v>2</v>
      </c>
      <c r="W46" s="97">
        <f>IF(F46="","",ABS(G46)^T46*(ABS(F46)*I46*V46/R46/TINV(1-S46,10^6))^2)</f>
      </c>
      <c r="X46" s="97" t="b">
        <f>OR(INDEX(EUconst_DistributionType,2)=J46,INDEX(EUconst_DistributionType,3)=J46)</f>
        <v>0</v>
      </c>
      <c r="Y46" s="97" t="b">
        <f>L46=INDEX(EUconst_InService,1)</f>
        <v>0</v>
      </c>
      <c r="Z46" s="76"/>
    </row>
    <row r="47" spans="1:26" s="77" customFormat="1" ht="12.75" customHeight="1">
      <c r="A47" s="52"/>
      <c r="B47" s="53"/>
      <c r="C47" s="79"/>
      <c r="D47" s="90" t="s">
        <v>256</v>
      </c>
      <c r="E47" s="181"/>
      <c r="F47" s="5"/>
      <c r="G47" s="5"/>
      <c r="H47" s="99">
        <f>IF(COUNT(F47:G47)&gt;0,F47*G47,"")</f>
      </c>
      <c r="I47" s="6"/>
      <c r="J47" s="7"/>
      <c r="K47" s="7"/>
      <c r="L47" s="6"/>
      <c r="M47" s="187"/>
      <c r="N47" s="6"/>
      <c r="O47" s="55"/>
      <c r="P47" s="52"/>
      <c r="Q47" s="52"/>
      <c r="R47" s="92">
        <f>IF(J47="",INDEX(EUconst_DistributionCorrection,1),INDEX(EUconst_DistributionCorrection,MATCH(J47,EUconst_DistributionType,0)))</f>
        <v>1</v>
      </c>
      <c r="S47" s="93">
        <f>IF(OR(K47="",J47=INDEX(EUconst_DistributionType,2),J47=INDEX(EUconst_DistributionType,3)),INDEX(EUconst_ConfidenceLevel,1),INDEX(EUconst_ConfidenceLevel,MATCH(K47,EUconst_UncertaintyType,0)))</f>
        <v>0.682689250166422</v>
      </c>
      <c r="T47" s="94">
        <f>IF(N47="",2,INDEX(EUconst_CorrelationFactor,MATCH(N47,EUconst_CorrelationType,0)))</f>
        <v>2</v>
      </c>
      <c r="U47" s="95" t="b">
        <f>OR(J47=INDEX(EUconst_DistributionType,2),J47=INDEX(EUconst_DistributionType,3))</f>
        <v>0</v>
      </c>
      <c r="V47" s="189">
        <f>IF(L47=INDEX(EUconst_InService,1),1,IF(M47="",2,M47))</f>
        <v>2</v>
      </c>
      <c r="W47" s="97">
        <f>IF(F47="","",ABS(G47)^T47*(ABS(F47)*I47*V47/R47/TINV(1-S47,10^6))^2)</f>
      </c>
      <c r="X47" s="97" t="b">
        <f>OR(INDEX(EUconst_DistributionType,2)=J47,INDEX(EUconst_DistributionType,3)=J47)</f>
        <v>0</v>
      </c>
      <c r="Y47" s="97" t="b">
        <f>L47=INDEX(EUconst_InService,1)</f>
        <v>0</v>
      </c>
      <c r="Z47" s="76"/>
    </row>
    <row r="48" spans="1:26" s="77" customFormat="1" ht="12.75" customHeight="1">
      <c r="A48" s="52"/>
      <c r="B48" s="53"/>
      <c r="C48" s="79"/>
      <c r="D48" s="90" t="s">
        <v>253</v>
      </c>
      <c r="E48" s="181"/>
      <c r="F48" s="5"/>
      <c r="G48" s="5"/>
      <c r="H48" s="99">
        <f>IF(COUNT(F48:G48)&gt;0,F48*G48,"")</f>
      </c>
      <c r="I48" s="6"/>
      <c r="J48" s="7"/>
      <c r="K48" s="7"/>
      <c r="L48" s="6"/>
      <c r="M48" s="187"/>
      <c r="N48" s="6"/>
      <c r="O48" s="55"/>
      <c r="P48" s="52"/>
      <c r="Q48" s="52"/>
      <c r="R48" s="92">
        <f>IF(J48="",INDEX(EUconst_DistributionCorrection,1),INDEX(EUconst_DistributionCorrection,MATCH(J48,EUconst_DistributionType,0)))</f>
        <v>1</v>
      </c>
      <c r="S48" s="93">
        <f>IF(OR(K48="",J48=INDEX(EUconst_DistributionType,2),J48=INDEX(EUconst_DistributionType,3)),INDEX(EUconst_ConfidenceLevel,1),INDEX(EUconst_ConfidenceLevel,MATCH(K48,EUconst_UncertaintyType,0)))</f>
        <v>0.682689250166422</v>
      </c>
      <c r="T48" s="94">
        <f>IF(N48="",2,INDEX(EUconst_CorrelationFactor,MATCH(N48,EUconst_CorrelationType,0)))</f>
        <v>2</v>
      </c>
      <c r="U48" s="95" t="b">
        <f>OR(J48=INDEX(EUconst_DistributionType,2),J48=INDEX(EUconst_DistributionType,3))</f>
        <v>0</v>
      </c>
      <c r="V48" s="189">
        <f>IF(L48=INDEX(EUconst_InService,1),1,IF(M48="",2,M48))</f>
        <v>2</v>
      </c>
      <c r="W48" s="97">
        <f>IF(F48="","",ABS(G48)^T48*(ABS(F48)*I48*V48/R48/TINV(1-S48,10^6))^2)</f>
      </c>
      <c r="X48" s="97" t="b">
        <f>OR(INDEX(EUconst_DistributionType,2)=J48,INDEX(EUconst_DistributionType,3)=J48)</f>
        <v>0</v>
      </c>
      <c r="Y48" s="97" t="b">
        <f>L48=INDEX(EUconst_InService,1)</f>
        <v>0</v>
      </c>
      <c r="Z48" s="76"/>
    </row>
    <row r="49" spans="1:26" s="77" customFormat="1" ht="12.75" customHeight="1">
      <c r="A49" s="52"/>
      <c r="B49" s="53"/>
      <c r="C49" s="79"/>
      <c r="D49" s="90" t="s">
        <v>257</v>
      </c>
      <c r="E49" s="181"/>
      <c r="F49" s="5"/>
      <c r="G49" s="5"/>
      <c r="H49" s="99">
        <f>IF(COUNT(F49:G49)&gt;0,F49*G49,"")</f>
      </c>
      <c r="I49" s="6"/>
      <c r="J49" s="7"/>
      <c r="K49" s="7"/>
      <c r="L49" s="6"/>
      <c r="M49" s="187"/>
      <c r="N49" s="6"/>
      <c r="O49" s="55"/>
      <c r="P49" s="52"/>
      <c r="Q49" s="52"/>
      <c r="R49" s="92">
        <f>IF(J49="",INDEX(EUconst_DistributionCorrection,1),INDEX(EUconst_DistributionCorrection,MATCH(J49,EUconst_DistributionType,0)))</f>
        <v>1</v>
      </c>
      <c r="S49" s="93">
        <f>IF(OR(K49="",J49=INDEX(EUconst_DistributionType,2),J49=INDEX(EUconst_DistributionType,3)),INDEX(EUconst_ConfidenceLevel,1),INDEX(EUconst_ConfidenceLevel,MATCH(K49,EUconst_UncertaintyType,0)))</f>
        <v>0.682689250166422</v>
      </c>
      <c r="T49" s="94">
        <f>IF(N49="",2,INDEX(EUconst_CorrelationFactor,MATCH(N49,EUconst_CorrelationType,0)))</f>
        <v>2</v>
      </c>
      <c r="U49" s="95" t="b">
        <f>OR(J49=INDEX(EUconst_DistributionType,2),J49=INDEX(EUconst_DistributionType,3))</f>
        <v>0</v>
      </c>
      <c r="V49" s="189">
        <f>IF(L49=INDEX(EUconst_InService,1),1,IF(M49="",2,M49))</f>
        <v>2</v>
      </c>
      <c r="W49" s="97">
        <f>IF(F49="","",ABS(G49)^T49*(ABS(F49)*I49*V49/R49/TINV(1-S49,10^6))^2)</f>
      </c>
      <c r="X49" s="97" t="b">
        <f>OR(INDEX(EUconst_DistributionType,2)=J49,INDEX(EUconst_DistributionType,3)=J49)</f>
        <v>0</v>
      </c>
      <c r="Y49" s="97" t="b">
        <f>L49=INDEX(EUconst_InService,1)</f>
        <v>0</v>
      </c>
      <c r="Z49" s="76"/>
    </row>
    <row r="50" spans="1:26" s="77" customFormat="1" ht="12.75" customHeight="1">
      <c r="A50" s="52"/>
      <c r="B50" s="53"/>
      <c r="C50" s="79"/>
      <c r="D50" s="90" t="s">
        <v>258</v>
      </c>
      <c r="E50" s="182"/>
      <c r="F50" s="8"/>
      <c r="G50" s="8"/>
      <c r="H50" s="100">
        <f>IF(COUNT(F50:G50)&gt;0,F50*G50,"")</f>
      </c>
      <c r="I50" s="9"/>
      <c r="J50" s="10"/>
      <c r="K50" s="10"/>
      <c r="L50" s="9"/>
      <c r="M50" s="188"/>
      <c r="N50" s="9"/>
      <c r="O50" s="55"/>
      <c r="P50" s="52"/>
      <c r="Q50" s="52"/>
      <c r="R50" s="92">
        <f>IF(J50="",INDEX(EUconst_DistributionCorrection,1),INDEX(EUconst_DistributionCorrection,MATCH(J50,EUconst_DistributionType,0)))</f>
        <v>1</v>
      </c>
      <c r="S50" s="93">
        <f>IF(OR(K50="",J50=INDEX(EUconst_DistributionType,2),J50=INDEX(EUconst_DistributionType,3)),INDEX(EUconst_ConfidenceLevel,1),INDEX(EUconst_ConfidenceLevel,MATCH(K50,EUconst_UncertaintyType,0)))</f>
        <v>0.682689250166422</v>
      </c>
      <c r="T50" s="94">
        <f>IF(N50="",2,INDEX(EUconst_CorrelationFactor,MATCH(N50,EUconst_CorrelationType,0)))</f>
        <v>2</v>
      </c>
      <c r="U50" s="95" t="b">
        <f>OR(J50=INDEX(EUconst_DistributionType,2),J50=INDEX(EUconst_DistributionType,3))</f>
        <v>0</v>
      </c>
      <c r="V50" s="189">
        <f>IF(L50=INDEX(EUconst_InService,1),1,IF(M50="",2,M50))</f>
        <v>2</v>
      </c>
      <c r="W50" s="97">
        <f>IF(F50="","",ABS(G50)^T50*(ABS(F50)*I50*V50/R50/TINV(1-S50,10^6))^2)</f>
      </c>
      <c r="X50" s="97" t="b">
        <f>OR(INDEX(EUconst_DistributionType,2)=J50,INDEX(EUconst_DistributionType,3)=J50)</f>
        <v>0</v>
      </c>
      <c r="Y50" s="97" t="b">
        <f>L50=INDEX(EUconst_InService,1)</f>
        <v>0</v>
      </c>
      <c r="Z50" s="76">
        <f>IF(F50="","",ABS(G50)^T50*(ABS(F50)*I50/R50/TINV(1-S50,10^6))^2)</f>
      </c>
    </row>
    <row r="51" spans="1:26" s="77" customFormat="1" ht="4.5" customHeight="1">
      <c r="A51" s="52"/>
      <c r="B51" s="53"/>
      <c r="C51" s="79"/>
      <c r="D51" s="16"/>
      <c r="E51" s="80"/>
      <c r="F51" s="80"/>
      <c r="G51" s="80"/>
      <c r="H51" s="80"/>
      <c r="K51" s="80"/>
      <c r="L51" s="80"/>
      <c r="M51" s="80"/>
      <c r="O51" s="55"/>
      <c r="P51" s="52"/>
      <c r="Q51" s="52"/>
      <c r="R51" s="96"/>
      <c r="S51" s="96"/>
      <c r="T51" s="96"/>
      <c r="U51" s="52"/>
      <c r="V51" s="96"/>
      <c r="W51" s="96"/>
      <c r="X51" s="96"/>
      <c r="Y51" s="96"/>
      <c r="Z51" s="76"/>
    </row>
    <row r="52" spans="1:26" s="77" customFormat="1" ht="12.75" customHeight="1">
      <c r="A52" s="52"/>
      <c r="B52" s="53"/>
      <c r="C52" s="79"/>
      <c r="D52" s="87" t="s">
        <v>259</v>
      </c>
      <c r="E52" s="323" t="str">
        <f>Translations!$B$98</f>
        <v>Amount of fuel or material exported from the installation</v>
      </c>
      <c r="F52" s="323"/>
      <c r="G52" s="323"/>
      <c r="H52" s="323"/>
      <c r="I52" s="323"/>
      <c r="J52" s="323"/>
      <c r="K52" s="323"/>
      <c r="L52" s="323"/>
      <c r="M52" s="323"/>
      <c r="N52" s="323"/>
      <c r="O52" s="55"/>
      <c r="P52" s="52"/>
      <c r="Q52" s="52"/>
      <c r="R52" s="52"/>
      <c r="S52" s="52"/>
      <c r="T52" s="52"/>
      <c r="U52" s="52"/>
      <c r="V52" s="52"/>
      <c r="W52" s="52"/>
      <c r="X52" s="52"/>
      <c r="Y52" s="52"/>
      <c r="Z52" s="76"/>
    </row>
    <row r="53" spans="1:26" s="77" customFormat="1" ht="49.5" customHeight="1">
      <c r="A53" s="52"/>
      <c r="B53" s="53"/>
      <c r="C53" s="79"/>
      <c r="D53" s="16"/>
      <c r="E53" s="183" t="str">
        <f>Translations!$B$94</f>
        <v>Name or brief description</v>
      </c>
      <c r="F53" s="88" t="str">
        <f>Translations!$B$99</f>
        <v>Quantity per delivery [e.g. t or Nm³] </v>
      </c>
      <c r="G53" s="88" t="str">
        <f>Translations!$B$100</f>
        <v>Annual number of deliveries</v>
      </c>
      <c r="H53" s="88" t="str">
        <f>Translations!$B$97</f>
        <v>Annual quantity [e.g. t or Nm³] </v>
      </c>
      <c r="I53" s="88" t="str">
        <f>Translations!$B$67</f>
        <v>Uncertainty related to each measurement</v>
      </c>
      <c r="J53" s="88" t="str">
        <f>Translations!$B$72</f>
        <v>Type of distribution</v>
      </c>
      <c r="K53" s="88" t="str">
        <f>Translations!$B$78</f>
        <v>Standard or expanded uncertainty?</v>
      </c>
      <c r="L53" s="88" t="str">
        <f>Translations!$B$81</f>
        <v>Value "in service"?</v>
      </c>
      <c r="M53" s="88" t="str">
        <f>Translations!$B$84</f>
        <v>Conversion factor to "in service"</v>
      </c>
      <c r="N53" s="88" t="str">
        <f>Translations!$B$88</f>
        <v>Correlated or uncorrelated?</v>
      </c>
      <c r="O53" s="55"/>
      <c r="P53" s="52"/>
      <c r="Q53" s="52"/>
      <c r="R53" s="89" t="s">
        <v>226</v>
      </c>
      <c r="S53" s="89" t="s">
        <v>224</v>
      </c>
      <c r="T53" s="89" t="s">
        <v>225</v>
      </c>
      <c r="U53" s="89" t="s">
        <v>241</v>
      </c>
      <c r="V53" s="89" t="s">
        <v>305</v>
      </c>
      <c r="W53" s="89" t="s">
        <v>227</v>
      </c>
      <c r="X53" s="89" t="s">
        <v>228</v>
      </c>
      <c r="Y53" s="89" t="s">
        <v>306</v>
      </c>
      <c r="Z53" s="76"/>
    </row>
    <row r="54" spans="1:26" s="77" customFormat="1" ht="12.75" customHeight="1">
      <c r="A54" s="52"/>
      <c r="B54" s="53"/>
      <c r="C54" s="79"/>
      <c r="D54" s="90" t="s">
        <v>255</v>
      </c>
      <c r="E54" s="180"/>
      <c r="F54" s="2"/>
      <c r="G54" s="2"/>
      <c r="H54" s="91">
        <f>IF(COUNT(F54:G54)&gt;0,F54*G54,"")</f>
      </c>
      <c r="I54" s="3"/>
      <c r="J54" s="4"/>
      <c r="K54" s="4"/>
      <c r="L54" s="6"/>
      <c r="M54" s="186"/>
      <c r="N54" s="3"/>
      <c r="O54" s="55"/>
      <c r="P54" s="52"/>
      <c r="Q54" s="52"/>
      <c r="R54" s="92">
        <f>IF(J54="",INDEX(EUconst_DistributionCorrection,1),INDEX(EUconst_DistributionCorrection,MATCH(J54,EUconst_DistributionType,0)))</f>
        <v>1</v>
      </c>
      <c r="S54" s="93">
        <f>IF(OR(K54="",J54=INDEX(EUconst_DistributionType,2),J54=INDEX(EUconst_DistributionType,3)),INDEX(EUconst_ConfidenceLevel,1),INDEX(EUconst_ConfidenceLevel,MATCH(K54,EUconst_UncertaintyType,0)))</f>
        <v>0.682689250166422</v>
      </c>
      <c r="T54" s="94">
        <f>IF(N54="",2,INDEX(EUconst_CorrelationFactor,MATCH(N54,EUconst_CorrelationType,0)))</f>
        <v>2</v>
      </c>
      <c r="U54" s="95" t="b">
        <f>OR(J54=INDEX(EUconst_DistributionType,2),J54=INDEX(EUconst_DistributionType,3))</f>
        <v>0</v>
      </c>
      <c r="V54" s="189">
        <f>IF(L54=INDEX(EUconst_InService,1),1,IF(M54="",2,M54))</f>
        <v>2</v>
      </c>
      <c r="W54" s="97">
        <f>IF(F54="","",ABS(G54)^T54*(ABS(F54)*I54*V54/R54/TINV(1-S54,10^6))^2)</f>
      </c>
      <c r="X54" s="97" t="b">
        <f>OR(INDEX(EUconst_DistributionType,2)=J54,INDEX(EUconst_DistributionType,3)=J54)</f>
        <v>0</v>
      </c>
      <c r="Y54" s="97" t="b">
        <f>L54=INDEX(EUconst_InService,1)</f>
        <v>0</v>
      </c>
      <c r="Z54" s="76"/>
    </row>
    <row r="55" spans="1:26" s="77" customFormat="1" ht="12.75" customHeight="1">
      <c r="A55" s="52"/>
      <c r="B55" s="53"/>
      <c r="C55" s="79"/>
      <c r="D55" s="90" t="s">
        <v>256</v>
      </c>
      <c r="E55" s="181"/>
      <c r="F55" s="5"/>
      <c r="G55" s="5"/>
      <c r="H55" s="99">
        <f>IF(COUNT(F55:G55)&gt;0,F55*G55,"")</f>
      </c>
      <c r="I55" s="6"/>
      <c r="J55" s="7"/>
      <c r="K55" s="7"/>
      <c r="L55" s="6"/>
      <c r="M55" s="187"/>
      <c r="N55" s="6"/>
      <c r="O55" s="55"/>
      <c r="P55" s="52"/>
      <c r="Q55" s="52"/>
      <c r="R55" s="92">
        <f>IF(J55="",INDEX(EUconst_DistributionCorrection,1),INDEX(EUconst_DistributionCorrection,MATCH(J55,EUconst_DistributionType,0)))</f>
        <v>1</v>
      </c>
      <c r="S55" s="93">
        <f>IF(OR(K55="",J55=INDEX(EUconst_DistributionType,2),J55=INDEX(EUconst_DistributionType,3)),INDEX(EUconst_ConfidenceLevel,1),INDEX(EUconst_ConfidenceLevel,MATCH(K55,EUconst_UncertaintyType,0)))</f>
        <v>0.682689250166422</v>
      </c>
      <c r="T55" s="94">
        <f>IF(N55="",2,INDEX(EUconst_CorrelationFactor,MATCH(N55,EUconst_CorrelationType,0)))</f>
        <v>2</v>
      </c>
      <c r="U55" s="95" t="b">
        <f>OR(J55=INDEX(EUconst_DistributionType,2),J55=INDEX(EUconst_DistributionType,3))</f>
        <v>0</v>
      </c>
      <c r="V55" s="189">
        <f>IF(L55=INDEX(EUconst_InService,1),1,IF(M55="",2,M55))</f>
        <v>2</v>
      </c>
      <c r="W55" s="97">
        <f>IF(F55="","",ABS(G55)^T55*(ABS(F55)*I55*V55/R55/TINV(1-S55,10^6))^2)</f>
      </c>
      <c r="X55" s="97" t="b">
        <f>OR(INDEX(EUconst_DistributionType,2)=J55,INDEX(EUconst_DistributionType,3)=J55)</f>
        <v>0</v>
      </c>
      <c r="Y55" s="97" t="b">
        <f>L55=INDEX(EUconst_InService,1)</f>
        <v>0</v>
      </c>
      <c r="Z55" s="76"/>
    </row>
    <row r="56" spans="1:26" s="77" customFormat="1" ht="12.75" customHeight="1">
      <c r="A56" s="52"/>
      <c r="B56" s="53"/>
      <c r="C56" s="79"/>
      <c r="D56" s="90" t="s">
        <v>253</v>
      </c>
      <c r="E56" s="181"/>
      <c r="F56" s="5"/>
      <c r="G56" s="5"/>
      <c r="H56" s="99">
        <f>IF(COUNT(F56:G56)&gt;0,F56*G56,"")</f>
      </c>
      <c r="I56" s="6"/>
      <c r="J56" s="7"/>
      <c r="K56" s="7"/>
      <c r="L56" s="6"/>
      <c r="M56" s="187"/>
      <c r="N56" s="6"/>
      <c r="O56" s="55"/>
      <c r="P56" s="52"/>
      <c r="Q56" s="52"/>
      <c r="R56" s="92">
        <f>IF(J56="",INDEX(EUconst_DistributionCorrection,1),INDEX(EUconst_DistributionCorrection,MATCH(J56,EUconst_DistributionType,0)))</f>
        <v>1</v>
      </c>
      <c r="S56" s="93">
        <f>IF(OR(K56="",J56=INDEX(EUconst_DistributionType,2),J56=INDEX(EUconst_DistributionType,3)),INDEX(EUconst_ConfidenceLevel,1),INDEX(EUconst_ConfidenceLevel,MATCH(K56,EUconst_UncertaintyType,0)))</f>
        <v>0.682689250166422</v>
      </c>
      <c r="T56" s="94">
        <f>IF(N56="",2,INDEX(EUconst_CorrelationFactor,MATCH(N56,EUconst_CorrelationType,0)))</f>
        <v>2</v>
      </c>
      <c r="U56" s="95" t="b">
        <f>OR(J56=INDEX(EUconst_DistributionType,2),J56=INDEX(EUconst_DistributionType,3))</f>
        <v>0</v>
      </c>
      <c r="V56" s="189">
        <f>IF(L56=INDEX(EUconst_InService,1),1,IF(M56="",2,M56))</f>
        <v>2</v>
      </c>
      <c r="W56" s="97">
        <f>IF(F56="","",ABS(G56)^T56*(ABS(F56)*I56*V56/R56/TINV(1-S56,10^6))^2)</f>
      </c>
      <c r="X56" s="97" t="b">
        <f>OR(INDEX(EUconst_DistributionType,2)=J56,INDEX(EUconst_DistributionType,3)=J56)</f>
        <v>0</v>
      </c>
      <c r="Y56" s="97" t="b">
        <f>L56=INDEX(EUconst_InService,1)</f>
        <v>0</v>
      </c>
      <c r="Z56" s="76"/>
    </row>
    <row r="57" spans="1:26" s="77" customFormat="1" ht="12.75" customHeight="1">
      <c r="A57" s="52"/>
      <c r="B57" s="53"/>
      <c r="C57" s="79"/>
      <c r="D57" s="90" t="s">
        <v>257</v>
      </c>
      <c r="E57" s="181"/>
      <c r="F57" s="5"/>
      <c r="G57" s="5"/>
      <c r="H57" s="99">
        <f>IF(COUNT(F57:G57)&gt;0,F57*G57,"")</f>
      </c>
      <c r="I57" s="6"/>
      <c r="J57" s="7"/>
      <c r="K57" s="7"/>
      <c r="L57" s="6"/>
      <c r="M57" s="187"/>
      <c r="N57" s="6"/>
      <c r="O57" s="55"/>
      <c r="P57" s="52"/>
      <c r="Q57" s="52"/>
      <c r="R57" s="92">
        <f>IF(J57="",INDEX(EUconst_DistributionCorrection,1),INDEX(EUconst_DistributionCorrection,MATCH(J57,EUconst_DistributionType,0)))</f>
        <v>1</v>
      </c>
      <c r="S57" s="93">
        <f>IF(OR(K57="",J57=INDEX(EUconst_DistributionType,2),J57=INDEX(EUconst_DistributionType,3)),INDEX(EUconst_ConfidenceLevel,1),INDEX(EUconst_ConfidenceLevel,MATCH(K57,EUconst_UncertaintyType,0)))</f>
        <v>0.682689250166422</v>
      </c>
      <c r="T57" s="94">
        <f>IF(N57="",2,INDEX(EUconst_CorrelationFactor,MATCH(N57,EUconst_CorrelationType,0)))</f>
        <v>2</v>
      </c>
      <c r="U57" s="95" t="b">
        <f>OR(J57=INDEX(EUconst_DistributionType,2),J57=INDEX(EUconst_DistributionType,3))</f>
        <v>0</v>
      </c>
      <c r="V57" s="189">
        <f>IF(L57=INDEX(EUconst_InService,1),1,IF(M57="",2,M57))</f>
        <v>2</v>
      </c>
      <c r="W57" s="97">
        <f>IF(F57="","",ABS(G57)^T57*(ABS(F57)*I57*V57/R57/TINV(1-S57,10^6))^2)</f>
      </c>
      <c r="X57" s="97" t="b">
        <f>OR(INDEX(EUconst_DistributionType,2)=J57,INDEX(EUconst_DistributionType,3)=J57)</f>
        <v>0</v>
      </c>
      <c r="Y57" s="97" t="b">
        <f>L57=INDEX(EUconst_InService,1)</f>
        <v>0</v>
      </c>
      <c r="Z57" s="76"/>
    </row>
    <row r="58" spans="1:26" s="77" customFormat="1" ht="12.75" customHeight="1">
      <c r="A58" s="52"/>
      <c r="B58" s="53"/>
      <c r="C58" s="79"/>
      <c r="D58" s="90" t="s">
        <v>258</v>
      </c>
      <c r="E58" s="182"/>
      <c r="F58" s="8"/>
      <c r="G58" s="8"/>
      <c r="H58" s="100">
        <f>IF(COUNT(F58:G58)&gt;0,F58*G58,"")</f>
      </c>
      <c r="I58" s="9"/>
      <c r="J58" s="10"/>
      <c r="K58" s="10"/>
      <c r="L58" s="9"/>
      <c r="M58" s="188"/>
      <c r="N58" s="9"/>
      <c r="O58" s="55"/>
      <c r="P58" s="52"/>
      <c r="Q58" s="52"/>
      <c r="R58" s="92">
        <f>IF(J58="",INDEX(EUconst_DistributionCorrection,1),INDEX(EUconst_DistributionCorrection,MATCH(J58,EUconst_DistributionType,0)))</f>
        <v>1</v>
      </c>
      <c r="S58" s="93">
        <f>IF(OR(K58="",J58=INDEX(EUconst_DistributionType,2),J58=INDEX(EUconst_DistributionType,3)),INDEX(EUconst_ConfidenceLevel,1),INDEX(EUconst_ConfidenceLevel,MATCH(K58,EUconst_UncertaintyType,0)))</f>
        <v>0.682689250166422</v>
      </c>
      <c r="T58" s="94">
        <f>IF(N58="",2,INDEX(EUconst_CorrelationFactor,MATCH(N58,EUconst_CorrelationType,0)))</f>
        <v>2</v>
      </c>
      <c r="U58" s="95" t="b">
        <f>OR(J58=INDEX(EUconst_DistributionType,2),J58=INDEX(EUconst_DistributionType,3))</f>
        <v>0</v>
      </c>
      <c r="V58" s="189">
        <f>IF(L58=INDEX(EUconst_InService,1),1,IF(M58="",2,M58))</f>
        <v>2</v>
      </c>
      <c r="W58" s="97">
        <f>IF(F58="","",ABS(G58)^T58*(ABS(F58)*I58*V58/R58/TINV(1-S58,10^6))^2)</f>
      </c>
      <c r="X58" s="97" t="b">
        <f>OR(INDEX(EUconst_DistributionType,2)=J58,INDEX(EUconst_DistributionType,3)=J58)</f>
        <v>0</v>
      </c>
      <c r="Y58" s="97" t="b">
        <f>L58=INDEX(EUconst_InService,1)</f>
        <v>0</v>
      </c>
      <c r="Z58" s="76"/>
    </row>
    <row r="59" spans="1:26" s="77" customFormat="1" ht="4.5" customHeight="1">
      <c r="A59" s="52"/>
      <c r="B59" s="53"/>
      <c r="C59" s="79"/>
      <c r="D59" s="16"/>
      <c r="E59" s="80"/>
      <c r="F59" s="80"/>
      <c r="G59" s="80"/>
      <c r="H59" s="80"/>
      <c r="K59" s="80"/>
      <c r="L59" s="80"/>
      <c r="M59" s="80"/>
      <c r="O59" s="55"/>
      <c r="P59" s="52"/>
      <c r="Q59" s="52"/>
      <c r="R59" s="96"/>
      <c r="S59" s="96"/>
      <c r="T59" s="96"/>
      <c r="U59" s="52"/>
      <c r="V59" s="96"/>
      <c r="W59" s="96"/>
      <c r="X59" s="96"/>
      <c r="Y59" s="96"/>
      <c r="Z59" s="76"/>
    </row>
    <row r="60" spans="1:26" s="77" customFormat="1" ht="12.75" customHeight="1">
      <c r="A60" s="52"/>
      <c r="B60" s="53"/>
      <c r="C60" s="79"/>
      <c r="D60" s="87" t="s">
        <v>260</v>
      </c>
      <c r="E60" s="322" t="str">
        <f>Translations!$B$101</f>
        <v>Storage capacity for the fuel or material in the installation</v>
      </c>
      <c r="F60" s="322"/>
      <c r="G60" s="322"/>
      <c r="H60" s="322"/>
      <c r="I60" s="322"/>
      <c r="J60" s="322"/>
      <c r="K60" s="322"/>
      <c r="L60" s="322"/>
      <c r="M60" s="322"/>
      <c r="N60" s="322"/>
      <c r="O60" s="55"/>
      <c r="P60" s="52"/>
      <c r="Q60" s="52"/>
      <c r="R60" s="52"/>
      <c r="S60" s="52"/>
      <c r="T60" s="52"/>
      <c r="U60" s="52"/>
      <c r="V60" s="52"/>
      <c r="W60" s="52"/>
      <c r="X60" s="52"/>
      <c r="Y60" s="52"/>
      <c r="Z60" s="76"/>
    </row>
    <row r="61" spans="1:26" s="77" customFormat="1" ht="38.25" customHeight="1">
      <c r="A61" s="52"/>
      <c r="B61" s="53"/>
      <c r="C61" s="79"/>
      <c r="D61" s="87"/>
      <c r="E61"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61" s="310"/>
      <c r="G61" s="310"/>
      <c r="H61" s="310"/>
      <c r="I61" s="310"/>
      <c r="J61" s="310"/>
      <c r="K61" s="310"/>
      <c r="L61" s="310"/>
      <c r="M61" s="310"/>
      <c r="N61" s="310"/>
      <c r="O61" s="101"/>
      <c r="P61" s="52"/>
      <c r="Q61" s="52"/>
      <c r="R61" s="52"/>
      <c r="S61" s="52"/>
      <c r="T61" s="52"/>
      <c r="U61" s="52"/>
      <c r="V61" s="52"/>
      <c r="W61" s="52"/>
      <c r="X61" s="52"/>
      <c r="Y61" s="52"/>
      <c r="Z61" s="76"/>
    </row>
    <row r="62" spans="1:26" s="77" customFormat="1" ht="49.5" customHeight="1">
      <c r="A62" s="52"/>
      <c r="B62" s="53"/>
      <c r="C62" s="79"/>
      <c r="D62" s="16"/>
      <c r="E62" s="183" t="str">
        <f>Translations!$B$94</f>
        <v>Name or brief description</v>
      </c>
      <c r="F62" s="88" t="str">
        <f>Translations!$B$103</f>
        <v>Storage capacity [e.g. t or m³] </v>
      </c>
      <c r="G62" s="102"/>
      <c r="H62" s="88" t="str">
        <f>Translations!$B$103</f>
        <v>Storage capacity [e.g. t or m³] </v>
      </c>
      <c r="I62" s="88" t="str">
        <f>Translations!$B$67</f>
        <v>Uncertainty related to each measurement</v>
      </c>
      <c r="J62" s="88" t="str">
        <f>Translations!$B$72</f>
        <v>Type of distribution</v>
      </c>
      <c r="K62" s="88" t="str">
        <f>Translations!$B$78</f>
        <v>Standard or expanded uncertainty?</v>
      </c>
      <c r="L62" s="88" t="str">
        <f>Translations!$B$81</f>
        <v>Value "in service"?</v>
      </c>
      <c r="M62" s="88" t="str">
        <f>Translations!$B$84</f>
        <v>Conversion factor to "in service"</v>
      </c>
      <c r="N62" s="88" t="str">
        <f>Translations!$B$88</f>
        <v>Correlated or uncorrelated?</v>
      </c>
      <c r="O62" s="101"/>
      <c r="P62" s="52"/>
      <c r="Q62" s="52"/>
      <c r="R62" s="89" t="s">
        <v>226</v>
      </c>
      <c r="S62" s="89" t="s">
        <v>224</v>
      </c>
      <c r="T62" s="89" t="s">
        <v>225</v>
      </c>
      <c r="U62" s="89" t="s">
        <v>241</v>
      </c>
      <c r="V62" s="89" t="s">
        <v>305</v>
      </c>
      <c r="W62" s="89" t="s">
        <v>227</v>
      </c>
      <c r="X62" s="89" t="s">
        <v>228</v>
      </c>
      <c r="Y62" s="89" t="s">
        <v>306</v>
      </c>
      <c r="Z62" s="76"/>
    </row>
    <row r="63" spans="1:26" s="77" customFormat="1" ht="12.75" customHeight="1">
      <c r="A63" s="52"/>
      <c r="B63" s="53"/>
      <c r="C63" s="79"/>
      <c r="D63" s="16"/>
      <c r="E63" s="184"/>
      <c r="F63" s="11"/>
      <c r="G63" s="102"/>
      <c r="H63" s="103">
        <f>IF(ISNUMBER(F63),F63,"")</f>
      </c>
      <c r="I63" s="12">
        <v>0.05</v>
      </c>
      <c r="J63" s="13" t="s">
        <v>206</v>
      </c>
      <c r="K63" s="13" t="s">
        <v>198</v>
      </c>
      <c r="L63" s="12" t="s">
        <v>300</v>
      </c>
      <c r="M63" s="190"/>
      <c r="N63" s="12" t="s">
        <v>213</v>
      </c>
      <c r="O63" s="101"/>
      <c r="P63" s="52"/>
      <c r="Q63" s="52"/>
      <c r="R63" s="92">
        <f>IF(J63="",INDEX(EUconst_DistributionCorrection,1),INDEX(EUconst_DistributionCorrection,MATCH(J63,EUconst_DistributionType,0)))</f>
        <v>1</v>
      </c>
      <c r="S63" s="93">
        <f>IF(OR(K63="",J63=INDEX(EUconst_DistributionType,2),J63=INDEX(EUconst_DistributionType,3)),INDEX(EUconst_ConfidenceLevel,1),INDEX(EUconst_ConfidenceLevel,MATCH(K63,EUconst_UncertaintyType,0)))</f>
        <v>0.9544994661486808</v>
      </c>
      <c r="T63" s="94">
        <f>IF(N63="",2,INDEX(EUconst_CorrelationFactor,MATCH(N63,EUconst_CorrelationType,0)))</f>
        <v>1</v>
      </c>
      <c r="U63" s="95" t="b">
        <f>OR(J63=INDEX(EUconst_DistributionType,2),J63=INDEX(EUconst_DistributionType,3))</f>
        <v>0</v>
      </c>
      <c r="V63" s="189">
        <f>IF(L63=INDEX(EUconst_InService,1),1,IF(M63="",2,M63))</f>
        <v>1</v>
      </c>
      <c r="W63" s="97">
        <f>IF(H63="","",2^(T63)*(ABS(H63)*I63*V63/R63/TINV(1-S63,10^6))^2)</f>
      </c>
      <c r="X63" s="97" t="b">
        <f>OR(INDEX(EUconst_DistributionType,2)=J63,INDEX(EUconst_DistributionType,3)=J63)</f>
        <v>0</v>
      </c>
      <c r="Y63" s="97" t="b">
        <f>L63=INDEX(EUconst_InService,1)</f>
        <v>1</v>
      </c>
      <c r="Z63" s="76"/>
    </row>
    <row r="64" spans="1:26" s="77" customFormat="1" ht="4.5" customHeight="1">
      <c r="A64" s="52"/>
      <c r="B64" s="53"/>
      <c r="C64" s="79"/>
      <c r="D64" s="16"/>
      <c r="E64" s="16"/>
      <c r="F64" s="16"/>
      <c r="G64" s="16"/>
      <c r="H64" s="16"/>
      <c r="I64" s="16"/>
      <c r="J64" s="16"/>
      <c r="K64" s="16"/>
      <c r="L64" s="16"/>
      <c r="M64" s="16"/>
      <c r="N64" s="16"/>
      <c r="O64" s="101"/>
      <c r="P64" s="52"/>
      <c r="Q64" s="52"/>
      <c r="R64" s="104"/>
      <c r="S64" s="105"/>
      <c r="T64" s="106"/>
      <c r="U64" s="107"/>
      <c r="V64" s="96"/>
      <c r="W64" s="108"/>
      <c r="X64" s="108"/>
      <c r="Y64" s="98"/>
      <c r="Z64" s="76"/>
    </row>
    <row r="65" spans="1:26" s="77" customFormat="1" ht="12.75" customHeight="1">
      <c r="A65" s="52"/>
      <c r="B65" s="53"/>
      <c r="C65" s="79"/>
      <c r="D65" s="87" t="s">
        <v>262</v>
      </c>
      <c r="E65" s="322" t="str">
        <f>Translations!$B$104</f>
        <v>Storage levels at the begining and the end of the year</v>
      </c>
      <c r="F65" s="322"/>
      <c r="G65" s="322"/>
      <c r="H65" s="322"/>
      <c r="I65" s="322"/>
      <c r="J65" s="322"/>
      <c r="K65" s="322"/>
      <c r="L65" s="322"/>
      <c r="M65" s="322"/>
      <c r="N65" s="322"/>
      <c r="O65" s="101"/>
      <c r="P65" s="52"/>
      <c r="Q65" s="52"/>
      <c r="R65" s="52"/>
      <c r="S65" s="52"/>
      <c r="T65" s="52"/>
      <c r="U65" s="52"/>
      <c r="V65" s="52"/>
      <c r="W65" s="52"/>
      <c r="X65" s="52"/>
      <c r="Y65" s="52"/>
      <c r="Z65" s="76"/>
    </row>
    <row r="66" spans="1:26" s="77" customFormat="1" ht="25.5" customHeight="1">
      <c r="A66" s="52"/>
      <c r="B66" s="53"/>
      <c r="C66" s="79"/>
      <c r="D66" s="87"/>
      <c r="E66"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66" s="310"/>
      <c r="G66" s="310"/>
      <c r="H66" s="310"/>
      <c r="I66" s="310"/>
      <c r="J66" s="310"/>
      <c r="K66" s="310"/>
      <c r="L66" s="310"/>
      <c r="M66" s="310"/>
      <c r="N66" s="310"/>
      <c r="O66" s="101"/>
      <c r="P66" s="52"/>
      <c r="Q66" s="52"/>
      <c r="R66" s="52"/>
      <c r="S66" s="52"/>
      <c r="T66" s="52"/>
      <c r="U66" s="52"/>
      <c r="V66" s="52"/>
      <c r="W66" s="52"/>
      <c r="X66" s="52"/>
      <c r="Y66" s="52"/>
      <c r="Z66" s="76"/>
    </row>
    <row r="67" spans="1:26" s="77" customFormat="1" ht="49.5" customHeight="1">
      <c r="A67" s="52"/>
      <c r="B67" s="53"/>
      <c r="C67" s="79"/>
      <c r="D67" s="16"/>
      <c r="E67" s="183" t="str">
        <f>Translations!$B$94</f>
        <v>Name or brief description</v>
      </c>
      <c r="F67" s="88" t="str">
        <f>Translations!$B$106</f>
        <v>Stock level 
[e.g. t or m³] </v>
      </c>
      <c r="G67" s="102"/>
      <c r="H67" s="88" t="str">
        <f>Translations!$B$106</f>
        <v>Stock level 
[e.g. t or m³] </v>
      </c>
      <c r="K67" s="80"/>
      <c r="L67" s="80"/>
      <c r="M67" s="80"/>
      <c r="N67" s="80"/>
      <c r="O67" s="101"/>
      <c r="P67" s="52"/>
      <c r="Q67" s="52"/>
      <c r="R67" s="52"/>
      <c r="S67" s="52"/>
      <c r="T67" s="52"/>
      <c r="U67" s="52"/>
      <c r="V67" s="52"/>
      <c r="W67" s="52"/>
      <c r="X67" s="52"/>
      <c r="Y67" s="52"/>
      <c r="Z67" s="76"/>
    </row>
    <row r="68" spans="1:26" s="77" customFormat="1" ht="12.75" customHeight="1">
      <c r="A68" s="52"/>
      <c r="B68" s="53"/>
      <c r="C68" s="79"/>
      <c r="D68" s="16"/>
      <c r="E68" s="185" t="str">
        <f>Translations!$B$107</f>
        <v>Beginning of the year</v>
      </c>
      <c r="F68" s="11"/>
      <c r="G68" s="102"/>
      <c r="H68" s="103">
        <f>IF(ISNUMBER(F68),F68,"")</f>
      </c>
      <c r="K68" s="80"/>
      <c r="L68" s="80"/>
      <c r="M68" s="80"/>
      <c r="N68" s="80"/>
      <c r="O68" s="101"/>
      <c r="P68" s="52"/>
      <c r="Q68" s="52"/>
      <c r="R68" s="52"/>
      <c r="S68" s="52"/>
      <c r="T68" s="52"/>
      <c r="U68" s="52"/>
      <c r="V68" s="52"/>
      <c r="W68" s="52"/>
      <c r="X68" s="52"/>
      <c r="Y68" s="52"/>
      <c r="Z68" s="76"/>
    </row>
    <row r="69" spans="1:26" s="77" customFormat="1" ht="12.75" customHeight="1">
      <c r="A69" s="52"/>
      <c r="B69" s="53"/>
      <c r="C69" s="79"/>
      <c r="D69" s="16"/>
      <c r="E69" s="185" t="str">
        <f>Translations!$B$108</f>
        <v>End of the year</v>
      </c>
      <c r="F69" s="11"/>
      <c r="G69" s="102"/>
      <c r="H69" s="103">
        <f>IF(ISNUMBER(F69),F69,"")</f>
      </c>
      <c r="K69" s="80"/>
      <c r="L69" s="80"/>
      <c r="M69" s="80"/>
      <c r="N69" s="80"/>
      <c r="O69" s="101"/>
      <c r="P69" s="52"/>
      <c r="Q69" s="52"/>
      <c r="R69" s="52"/>
      <c r="S69" s="52"/>
      <c r="T69" s="52"/>
      <c r="U69" s="52"/>
      <c r="V69" s="52"/>
      <c r="W69" s="52"/>
      <c r="X69" s="52"/>
      <c r="Y69" s="52"/>
      <c r="Z69" s="76"/>
    </row>
    <row r="70" spans="1:26" s="77" customFormat="1" ht="4.5" customHeight="1">
      <c r="A70" s="52"/>
      <c r="B70" s="53"/>
      <c r="C70" s="79"/>
      <c r="D70" s="16"/>
      <c r="E70" s="80"/>
      <c r="F70" s="80"/>
      <c r="G70" s="80"/>
      <c r="H70" s="80"/>
      <c r="J70" s="80"/>
      <c r="K70" s="80"/>
      <c r="L70" s="80"/>
      <c r="M70" s="80"/>
      <c r="N70" s="80"/>
      <c r="O70" s="101"/>
      <c r="P70" s="52"/>
      <c r="Q70" s="52"/>
      <c r="R70" s="52"/>
      <c r="S70" s="52"/>
      <c r="T70" s="52"/>
      <c r="U70" s="52"/>
      <c r="V70" s="52"/>
      <c r="W70" s="52"/>
      <c r="X70" s="52"/>
      <c r="Y70" s="52"/>
      <c r="Z70" s="76"/>
    </row>
    <row r="71" spans="1:26" s="77" customFormat="1" ht="12.75" customHeight="1">
      <c r="A71" s="52"/>
      <c r="B71" s="53"/>
      <c r="C71" s="79"/>
      <c r="D71" s="87" t="s">
        <v>263</v>
      </c>
      <c r="E71" s="109" t="str">
        <f>Translations!$B$109</f>
        <v>Average annual quantity consumed [e.g. t or Nm³] </v>
      </c>
      <c r="F71" s="109"/>
      <c r="G71" s="109"/>
      <c r="H71" s="110"/>
      <c r="I71" s="111"/>
      <c r="J71" s="112">
        <f>IF(COUNT(H46:H50,H54:H58,H68:H69)&gt;0,SUM(H46:H50,H68)-SUM(H54:H58,H69),"")</f>
      </c>
      <c r="K71" s="337" t="str">
        <f>Translations!$B$110</f>
        <v>Storage capacity (share of annual quantity):</v>
      </c>
      <c r="L71" s="338"/>
      <c r="M71" s="339"/>
      <c r="N71" s="113">
        <f>IF(ISNUMBER(J71),IF(J71&gt;0,SUM(H63)/J71,""),"")</f>
      </c>
      <c r="O71" s="101"/>
      <c r="P71" s="52"/>
      <c r="Q71" s="52"/>
      <c r="R71" s="52"/>
      <c r="S71" s="52"/>
      <c r="T71" s="52"/>
      <c r="U71" s="52"/>
      <c r="V71" s="52"/>
      <c r="W71" s="52"/>
      <c r="X71" s="52"/>
      <c r="Y71" s="52"/>
      <c r="Z71" s="76"/>
    </row>
    <row r="72" spans="1:26" s="77" customFormat="1" ht="25.5" customHeight="1">
      <c r="A72" s="52"/>
      <c r="B72" s="53"/>
      <c r="C72" s="79"/>
      <c r="D72" s="16"/>
      <c r="E72" s="310" t="str">
        <f>Translations!$B$111</f>
        <v>The annual quantity is calculated by deducting exported amounts under b) from amounts imported/consumed under a, as well as the stock level changes under d.</v>
      </c>
      <c r="F72" s="310"/>
      <c r="G72" s="310"/>
      <c r="H72" s="310"/>
      <c r="I72" s="310"/>
      <c r="J72" s="310"/>
      <c r="K72" s="80"/>
      <c r="L72" s="80"/>
      <c r="M72" s="80"/>
      <c r="N72" s="191">
        <f>IF(N71="","",IF(N71&gt;=5%,"&gt;=5%","&lt;5%"))</f>
      </c>
      <c r="O72" s="101"/>
      <c r="P72" s="52"/>
      <c r="Q72" s="52"/>
      <c r="R72" s="52"/>
      <c r="S72" s="52"/>
      <c r="T72" s="52"/>
      <c r="U72" s="52"/>
      <c r="V72" s="52"/>
      <c r="W72" s="52"/>
      <c r="X72" s="52"/>
      <c r="Y72" s="52"/>
      <c r="Z72" s="76"/>
    </row>
    <row r="73" spans="1:26" s="77" customFormat="1" ht="4.5" customHeight="1">
      <c r="A73" s="52"/>
      <c r="B73" s="53"/>
      <c r="C73" s="79"/>
      <c r="D73" s="16"/>
      <c r="E73" s="114"/>
      <c r="F73" s="114"/>
      <c r="G73" s="114"/>
      <c r="J73" s="115"/>
      <c r="K73" s="80"/>
      <c r="L73" s="80"/>
      <c r="M73" s="80"/>
      <c r="N73" s="80"/>
      <c r="O73" s="55"/>
      <c r="P73" s="52"/>
      <c r="Q73" s="52"/>
      <c r="R73" s="52"/>
      <c r="S73" s="52"/>
      <c r="T73" s="52"/>
      <c r="U73" s="52"/>
      <c r="V73" s="52"/>
      <c r="W73" s="52"/>
      <c r="X73" s="52"/>
      <c r="Y73" s="52"/>
      <c r="Z73" s="76"/>
    </row>
    <row r="74" spans="1:26" s="77" customFormat="1" ht="12.75" customHeight="1">
      <c r="A74" s="52"/>
      <c r="B74" s="53"/>
      <c r="C74" s="79"/>
      <c r="D74" s="87" t="s">
        <v>272</v>
      </c>
      <c r="E74" s="318" t="str">
        <f>Translations!$B$112</f>
        <v>Total uncertainty (k=1, 1σ, 68%)</v>
      </c>
      <c r="F74" s="318"/>
      <c r="G74" s="318"/>
      <c r="H74" s="110"/>
      <c r="I74" s="110"/>
      <c r="J74" s="116">
        <f>IF(OR(J71="",J71=0),"",SQRT(SUM(W46:W50,W54:W58,W63))/J71)</f>
      </c>
      <c r="L74" s="80"/>
      <c r="M74" s="117"/>
      <c r="N74" s="80"/>
      <c r="O74" s="55"/>
      <c r="P74" s="52"/>
      <c r="Q74" s="52"/>
      <c r="R74" s="52"/>
      <c r="S74" s="52"/>
      <c r="T74" s="52"/>
      <c r="U74" s="52"/>
      <c r="V74" s="52"/>
      <c r="W74" s="52"/>
      <c r="X74" s="52"/>
      <c r="Y74" s="52"/>
      <c r="Z74" s="76"/>
    </row>
    <row r="75" spans="1:26" s="77" customFormat="1" ht="12.75" customHeight="1">
      <c r="A75" s="52"/>
      <c r="B75" s="53"/>
      <c r="C75" s="79"/>
      <c r="D75" s="87" t="s">
        <v>295</v>
      </c>
      <c r="E75" s="308" t="str">
        <f>Translations!$B$113</f>
        <v>Total uncertainty (k=2, 2σ, 95%)</v>
      </c>
      <c r="F75" s="308"/>
      <c r="G75" s="308"/>
      <c r="H75" s="118"/>
      <c r="I75" s="118"/>
      <c r="J75" s="119">
        <f>IF(J74="","",J74*2)</f>
      </c>
      <c r="L75" s="120"/>
      <c r="M75" s="80"/>
      <c r="N75" s="80"/>
      <c r="O75" s="55"/>
      <c r="P75" s="52"/>
      <c r="Q75" s="52"/>
      <c r="R75" s="52"/>
      <c r="S75" s="52"/>
      <c r="T75" s="52"/>
      <c r="U75" s="52"/>
      <c r="V75" s="52"/>
      <c r="W75" s="121"/>
      <c r="X75" s="121"/>
      <c r="Y75" s="121"/>
      <c r="Z75" s="76"/>
    </row>
    <row r="76" spans="1:26" s="77" customFormat="1" ht="25.5" customHeight="1">
      <c r="A76" s="52"/>
      <c r="B76" s="53"/>
      <c r="C76" s="79"/>
      <c r="D76" s="16"/>
      <c r="E76" s="311" t="str">
        <f>Translations!$B$114</f>
        <v>This is the overall uncertainty associated with the annual quantity. The value displayed here is the uncertainty which has to be compared with the threshold of the required tier to check compliance.</v>
      </c>
      <c r="F76" s="311"/>
      <c r="G76" s="311"/>
      <c r="H76" s="311"/>
      <c r="I76" s="311"/>
      <c r="J76" s="311"/>
      <c r="K76" s="311"/>
      <c r="L76" s="80"/>
      <c r="M76" s="80"/>
      <c r="N76" s="80"/>
      <c r="O76" s="55"/>
      <c r="P76" s="52"/>
      <c r="Q76" s="52"/>
      <c r="R76" s="52"/>
      <c r="S76" s="52"/>
      <c r="T76" s="52"/>
      <c r="U76" s="52"/>
      <c r="V76" s="52"/>
      <c r="W76" s="52"/>
      <c r="X76" s="52"/>
      <c r="Y76" s="52"/>
      <c r="Z76" s="76"/>
    </row>
    <row r="77" spans="1:31" ht="12.75" customHeight="1" thickBot="1">
      <c r="A77" s="65"/>
      <c r="B77" s="53"/>
      <c r="C77" s="66"/>
      <c r="D77" s="67"/>
      <c r="E77" s="68"/>
      <c r="F77" s="69"/>
      <c r="G77" s="70"/>
      <c r="H77" s="70"/>
      <c r="I77" s="70"/>
      <c r="J77" s="70"/>
      <c r="K77" s="70"/>
      <c r="L77" s="70"/>
      <c r="M77" s="70"/>
      <c r="N77" s="70"/>
      <c r="O77" s="71"/>
      <c r="P77" s="72"/>
      <c r="Q77" s="72"/>
      <c r="R77" s="72"/>
      <c r="S77" s="72"/>
      <c r="T77" s="72"/>
      <c r="U77" s="72"/>
      <c r="V77" s="72"/>
      <c r="W77" s="73"/>
      <c r="X77" s="73"/>
      <c r="Y77" s="73"/>
      <c r="Z77" s="74"/>
      <c r="AA77" s="75"/>
      <c r="AB77" s="75"/>
      <c r="AC77" s="75"/>
      <c r="AD77" s="75"/>
      <c r="AE77" s="75"/>
    </row>
    <row r="78" spans="1:26" s="77" customFormat="1" ht="12.75" customHeight="1" thickBot="1">
      <c r="A78" s="52"/>
      <c r="B78" s="53"/>
      <c r="C78" s="16"/>
      <c r="D78" s="16"/>
      <c r="E78" s="16"/>
      <c r="F78" s="16"/>
      <c r="G78" s="16"/>
      <c r="H78" s="16"/>
      <c r="I78" s="16"/>
      <c r="J78" s="16"/>
      <c r="K78" s="16"/>
      <c r="L78" s="16"/>
      <c r="M78" s="16"/>
      <c r="N78" s="16"/>
      <c r="O78" s="55"/>
      <c r="P78" s="52"/>
      <c r="Q78" s="52"/>
      <c r="R78" s="52"/>
      <c r="S78" s="52"/>
      <c r="T78" s="52"/>
      <c r="U78" s="52"/>
      <c r="V78" s="52"/>
      <c r="W78" s="52"/>
      <c r="X78" s="52"/>
      <c r="Y78" s="52"/>
      <c r="Z78" s="76"/>
    </row>
    <row r="79" spans="1:26" s="77" customFormat="1" ht="15.75" customHeight="1" thickBot="1">
      <c r="A79" s="52"/>
      <c r="B79" s="53"/>
      <c r="C79" s="78">
        <f>C13+1</f>
        <v>2</v>
      </c>
      <c r="D79" s="16"/>
      <c r="E79" s="324" t="str">
        <f>Translations!$B$53</f>
        <v>This is an optional tool for calculating the uncertainty associated with the measurement of annual quantities</v>
      </c>
      <c r="F79" s="324"/>
      <c r="G79" s="324"/>
      <c r="H79" s="324"/>
      <c r="I79" s="324"/>
      <c r="J79" s="324"/>
      <c r="K79" s="324"/>
      <c r="L79" s="324"/>
      <c r="M79" s="324"/>
      <c r="N79" s="324"/>
      <c r="O79" s="55"/>
      <c r="P79" s="52"/>
      <c r="Q79" s="52"/>
      <c r="R79" s="52"/>
      <c r="S79" s="52"/>
      <c r="T79" s="52"/>
      <c r="U79" s="52"/>
      <c r="V79" s="52"/>
      <c r="W79" s="52"/>
      <c r="X79" s="52"/>
      <c r="Y79" s="52"/>
      <c r="Z79" s="76"/>
    </row>
    <row r="80" spans="1:26" s="77" customFormat="1" ht="4.5" customHeight="1">
      <c r="A80" s="52"/>
      <c r="B80" s="53"/>
      <c r="C80" s="79"/>
      <c r="D80" s="16"/>
      <c r="E80" s="80"/>
      <c r="F80" s="80"/>
      <c r="G80" s="80"/>
      <c r="H80" s="80"/>
      <c r="I80" s="80"/>
      <c r="J80" s="80"/>
      <c r="K80" s="80"/>
      <c r="L80" s="80"/>
      <c r="M80" s="80"/>
      <c r="N80" s="80"/>
      <c r="O80" s="55"/>
      <c r="P80" s="52"/>
      <c r="Q80" s="52"/>
      <c r="R80" s="52"/>
      <c r="S80" s="52"/>
      <c r="T80" s="52"/>
      <c r="U80" s="52"/>
      <c r="V80" s="52"/>
      <c r="W80" s="52"/>
      <c r="X80" s="52"/>
      <c r="Y80" s="52"/>
      <c r="Z80" s="76"/>
    </row>
    <row r="81" spans="1:26" s="77" customFormat="1" ht="38.25" customHeight="1">
      <c r="A81" s="81"/>
      <c r="B81" s="53"/>
      <c r="C81" s="16"/>
      <c r="D81" s="16"/>
      <c r="E81" s="82" t="str">
        <f>Translations!$B$54</f>
        <v>Quantity (imported, consumed)</v>
      </c>
      <c r="F81" s="312" t="str">
        <f>Translations!$B$55</f>
        <v>Please enter here information for each measurement instrument (e.g. operator has two sub-meters to give total amounts consumed or data obtained from each supplier of the specific fuel or material).</v>
      </c>
      <c r="G81" s="312"/>
      <c r="H81" s="312"/>
      <c r="I81" s="312"/>
      <c r="J81" s="312"/>
      <c r="K81" s="312"/>
      <c r="L81" s="312"/>
      <c r="M81" s="312"/>
      <c r="N81" s="312"/>
      <c r="O81" s="83"/>
      <c r="P81" s="84"/>
      <c r="Q81" s="84"/>
      <c r="R81" s="84"/>
      <c r="S81" s="84"/>
      <c r="T81" s="84"/>
      <c r="U81" s="84"/>
      <c r="V81" s="84"/>
      <c r="W81" s="85"/>
      <c r="X81" s="85"/>
      <c r="Y81" s="85"/>
      <c r="Z81" s="76"/>
    </row>
    <row r="82" spans="1:26" s="77" customFormat="1" ht="25.5" customHeight="1">
      <c r="A82" s="81"/>
      <c r="B82" s="53"/>
      <c r="C82" s="16"/>
      <c r="D82" s="16"/>
      <c r="E82" s="82" t="str">
        <f>Translations!$B$56</f>
        <v>Quantity (exported)</v>
      </c>
      <c r="F82" s="312" t="str">
        <f>Translations!$B$57</f>
        <v>Please enter here information for each measurement instrument related to any amounts of the fuel or material that are exported from the installation instead of being consumed therein (e.g. natural gas or fuel oil sold to third parties).</v>
      </c>
      <c r="G82" s="312"/>
      <c r="H82" s="312"/>
      <c r="I82" s="312"/>
      <c r="J82" s="312"/>
      <c r="K82" s="312"/>
      <c r="L82" s="312"/>
      <c r="M82" s="312"/>
      <c r="N82" s="312"/>
      <c r="O82" s="83"/>
      <c r="P82" s="84"/>
      <c r="Q82" s="84"/>
      <c r="R82" s="84"/>
      <c r="S82" s="84"/>
      <c r="T82" s="84"/>
      <c r="U82" s="84"/>
      <c r="V82" s="84"/>
      <c r="W82" s="85"/>
      <c r="X82" s="85"/>
      <c r="Y82" s="85"/>
      <c r="Z82" s="76"/>
    </row>
    <row r="83" spans="1:26" s="77" customFormat="1" ht="12.75" customHeight="1">
      <c r="A83" s="81"/>
      <c r="B83" s="53"/>
      <c r="C83" s="16"/>
      <c r="D83" s="16"/>
      <c r="E83" s="82" t="str">
        <f>Translations!$B$58</f>
        <v>Quantity (stored)</v>
      </c>
      <c r="F83" s="312" t="str">
        <f>Translations!$B$59</f>
        <v>Please enter here information on the stock levels (e.g. storage tanks, silos) in which the fuel or material is stored.</v>
      </c>
      <c r="G83" s="312"/>
      <c r="H83" s="312"/>
      <c r="I83" s="312"/>
      <c r="J83" s="312"/>
      <c r="K83" s="312"/>
      <c r="L83" s="312"/>
      <c r="M83" s="312"/>
      <c r="N83" s="312"/>
      <c r="O83" s="83"/>
      <c r="P83" s="84"/>
      <c r="Q83" s="84"/>
      <c r="R83" s="84"/>
      <c r="S83" s="84"/>
      <c r="T83" s="84"/>
      <c r="U83" s="84"/>
      <c r="V83" s="84"/>
      <c r="W83" s="85"/>
      <c r="X83" s="85"/>
      <c r="Y83" s="85"/>
      <c r="Z83" s="76"/>
    </row>
    <row r="84" spans="1:26" s="77" customFormat="1" ht="12.75" customHeight="1">
      <c r="A84" s="81"/>
      <c r="B84" s="53"/>
      <c r="C84" s="16"/>
      <c r="D84" s="16"/>
      <c r="E84" s="319" t="str">
        <f>Translations!$B$60</f>
        <v>Quantity per measurement</v>
      </c>
      <c r="F84" s="312" t="str">
        <f>Translations!$B$61</f>
        <v>Please enter here for each measurement instrument involved the average quantity per measurement and to which the uncertainty is associated.</v>
      </c>
      <c r="G84" s="312"/>
      <c r="H84" s="312"/>
      <c r="I84" s="312"/>
      <c r="J84" s="312"/>
      <c r="K84" s="312"/>
      <c r="L84" s="312"/>
      <c r="M84" s="312"/>
      <c r="N84" s="312"/>
      <c r="O84" s="83"/>
      <c r="P84" s="84"/>
      <c r="Q84" s="84"/>
      <c r="R84" s="84"/>
      <c r="S84" s="84"/>
      <c r="T84" s="84"/>
      <c r="U84" s="84"/>
      <c r="V84" s="84"/>
      <c r="W84" s="85"/>
      <c r="X84" s="85"/>
      <c r="Y84" s="85"/>
      <c r="Z84" s="76"/>
    </row>
    <row r="85" spans="1:26" s="77" customFormat="1" ht="38.25" customHeight="1">
      <c r="A85" s="81"/>
      <c r="B85" s="53"/>
      <c r="C85" s="16"/>
      <c r="D85" s="16"/>
      <c r="E85" s="326"/>
      <c r="F85"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85" s="312"/>
      <c r="H85" s="312"/>
      <c r="I85" s="312"/>
      <c r="J85" s="312"/>
      <c r="K85" s="312"/>
      <c r="L85" s="312"/>
      <c r="M85" s="312"/>
      <c r="N85" s="312"/>
      <c r="O85" s="83"/>
      <c r="P85" s="84"/>
      <c r="Q85" s="84"/>
      <c r="R85" s="84"/>
      <c r="S85" s="84"/>
      <c r="T85" s="84"/>
      <c r="U85" s="84"/>
      <c r="V85" s="84"/>
      <c r="W85" s="85"/>
      <c r="X85" s="85"/>
      <c r="Y85" s="85"/>
      <c r="Z85" s="76"/>
    </row>
    <row r="86" spans="1:26" s="77" customFormat="1" ht="25.5" customHeight="1">
      <c r="A86" s="81"/>
      <c r="B86" s="53"/>
      <c r="C86" s="16"/>
      <c r="D86" s="16"/>
      <c r="E86" s="321"/>
      <c r="F86" s="312" t="str">
        <f>Translations!$B$63</f>
        <v>Example 2: A gas-fired district heating installation has two boilers. Activity data measurements are based on readings from the two flow meters adjacent to each boiler. In that case, two lines have to be used, one for each flow meter.</v>
      </c>
      <c r="G86" s="312"/>
      <c r="H86" s="312"/>
      <c r="I86" s="312"/>
      <c r="J86" s="312"/>
      <c r="K86" s="312"/>
      <c r="L86" s="312"/>
      <c r="M86" s="312"/>
      <c r="N86" s="312"/>
      <c r="O86" s="83"/>
      <c r="P86" s="84"/>
      <c r="Q86" s="84"/>
      <c r="R86" s="84"/>
      <c r="S86" s="84"/>
      <c r="T86" s="84"/>
      <c r="U86" s="84"/>
      <c r="V86" s="84"/>
      <c r="W86" s="85"/>
      <c r="X86" s="85"/>
      <c r="Y86" s="85"/>
      <c r="Z86" s="76"/>
    </row>
    <row r="87" spans="1:26" s="77" customFormat="1" ht="12.75" customHeight="1">
      <c r="A87" s="81"/>
      <c r="B87" s="53"/>
      <c r="C87" s="16"/>
      <c r="D87" s="16"/>
      <c r="E87" s="319" t="str">
        <f>Translations!$B$64</f>
        <v>Number of measurements</v>
      </c>
      <c r="F87" s="314" t="str">
        <f>Translations!$B$65</f>
        <v>Please enter here the annual number of measurements which the uncertainty is associated with.</v>
      </c>
      <c r="G87" s="314"/>
      <c r="H87" s="314"/>
      <c r="I87" s="314"/>
      <c r="J87" s="314"/>
      <c r="K87" s="314"/>
      <c r="L87" s="314"/>
      <c r="M87" s="314"/>
      <c r="N87" s="314"/>
      <c r="O87" s="83"/>
      <c r="P87" s="84"/>
      <c r="Q87" s="84"/>
      <c r="R87" s="84"/>
      <c r="S87" s="84"/>
      <c r="T87" s="84"/>
      <c r="U87" s="84"/>
      <c r="V87" s="84"/>
      <c r="W87" s="85"/>
      <c r="X87" s="85"/>
      <c r="Y87" s="85"/>
      <c r="Z87" s="76"/>
    </row>
    <row r="88" spans="1:26" s="77" customFormat="1" ht="12.75" customHeight="1">
      <c r="A88" s="81"/>
      <c r="B88" s="53"/>
      <c r="C88" s="16"/>
      <c r="D88" s="16"/>
      <c r="E88" s="321"/>
      <c r="F88" s="314" t="str">
        <f>Translations!$B$66</f>
        <v>The multiplication of that number with the quantity per measurement amounts to the amounts to the annual quantity determined by this measurement instrument.</v>
      </c>
      <c r="G88" s="314"/>
      <c r="H88" s="314"/>
      <c r="I88" s="314"/>
      <c r="J88" s="314"/>
      <c r="K88" s="314"/>
      <c r="L88" s="314"/>
      <c r="M88" s="314"/>
      <c r="N88" s="314"/>
      <c r="O88" s="83"/>
      <c r="P88" s="84"/>
      <c r="Q88" s="84"/>
      <c r="R88" s="84"/>
      <c r="S88" s="84"/>
      <c r="T88" s="84"/>
      <c r="U88" s="84"/>
      <c r="V88" s="84"/>
      <c r="W88" s="85"/>
      <c r="X88" s="85"/>
      <c r="Y88" s="85"/>
      <c r="Z88" s="76"/>
    </row>
    <row r="89" spans="1:26" s="77" customFormat="1" ht="12.75" customHeight="1">
      <c r="A89" s="52"/>
      <c r="B89" s="53"/>
      <c r="C89" s="79"/>
      <c r="D89" s="16"/>
      <c r="E89" s="319" t="str">
        <f>Translations!$B$67</f>
        <v>Uncertainty related to each measurement</v>
      </c>
      <c r="F89" s="312" t="str">
        <f>Translations!$B$68</f>
        <v>Please enter here the relative uncertainty associated with each measurement, expressed as %.</v>
      </c>
      <c r="G89" s="312"/>
      <c r="H89" s="312"/>
      <c r="I89" s="312"/>
      <c r="J89" s="312"/>
      <c r="K89" s="312"/>
      <c r="L89" s="312"/>
      <c r="M89" s="312"/>
      <c r="N89" s="312"/>
      <c r="O89" s="55"/>
      <c r="P89" s="52"/>
      <c r="Q89" s="52"/>
      <c r="R89" s="52"/>
      <c r="S89" s="52"/>
      <c r="T89" s="52"/>
      <c r="U89" s="52"/>
      <c r="V89" s="52"/>
      <c r="W89" s="52"/>
      <c r="X89" s="52"/>
      <c r="Y89" s="52"/>
      <c r="Z89" s="76"/>
    </row>
    <row r="90" spans="1:26" s="77" customFormat="1" ht="38.25" customHeight="1">
      <c r="A90" s="52"/>
      <c r="B90" s="53"/>
      <c r="C90" s="79"/>
      <c r="D90" s="16"/>
      <c r="E90" s="326"/>
      <c r="F90"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90" s="312"/>
      <c r="H90" s="312"/>
      <c r="I90" s="312"/>
      <c r="J90" s="312"/>
      <c r="K90" s="312"/>
      <c r="L90" s="312"/>
      <c r="M90" s="312"/>
      <c r="N90" s="312"/>
      <c r="O90" s="55"/>
      <c r="P90" s="52"/>
      <c r="Q90" s="52"/>
      <c r="R90" s="52"/>
      <c r="S90" s="52"/>
      <c r="T90" s="52"/>
      <c r="U90" s="52"/>
      <c r="V90" s="52"/>
      <c r="W90" s="52"/>
      <c r="X90" s="52"/>
      <c r="Y90" s="52"/>
      <c r="Z90" s="76"/>
    </row>
    <row r="91" spans="1:26" s="77" customFormat="1" ht="25.5" customHeight="1">
      <c r="A91" s="52"/>
      <c r="B91" s="53"/>
      <c r="C91" s="79"/>
      <c r="D91" s="16"/>
      <c r="E91" s="326"/>
      <c r="F91" s="312" t="str">
        <f>Translations!$B$70</f>
        <v>The uncertainty can be obtained from different sources, e.g. maximum permissible errors in service in legal metrological control, results from calibration, manufacturer's specification, etc.</v>
      </c>
      <c r="G91" s="312"/>
      <c r="H91" s="312"/>
      <c r="I91" s="312"/>
      <c r="J91" s="312"/>
      <c r="K91" s="312"/>
      <c r="L91" s="312"/>
      <c r="M91" s="312"/>
      <c r="N91" s="312"/>
      <c r="O91" s="55"/>
      <c r="P91" s="52"/>
      <c r="Q91" s="52"/>
      <c r="R91" s="52"/>
      <c r="S91" s="52"/>
      <c r="T91" s="52"/>
      <c r="U91" s="52"/>
      <c r="V91" s="52"/>
      <c r="W91" s="52"/>
      <c r="X91" s="52"/>
      <c r="Y91" s="52"/>
      <c r="Z91" s="76"/>
    </row>
    <row r="92" spans="1:26" s="77" customFormat="1" ht="25.5" customHeight="1">
      <c r="A92" s="52"/>
      <c r="B92" s="53"/>
      <c r="C92" s="79"/>
      <c r="D92" s="16"/>
      <c r="E92" s="321"/>
      <c r="F92" s="312" t="str">
        <f>Translations!$B$71</f>
        <v>The type of uncertainty distribution and the coverage (standard or expanded) associated with that percentage will have to be provided in the following columns (see below.)</v>
      </c>
      <c r="G92" s="312"/>
      <c r="H92" s="312"/>
      <c r="I92" s="312"/>
      <c r="J92" s="312"/>
      <c r="K92" s="312"/>
      <c r="L92" s="312"/>
      <c r="M92" s="312"/>
      <c r="N92" s="312"/>
      <c r="O92" s="55"/>
      <c r="P92" s="52"/>
      <c r="Q92" s="52"/>
      <c r="R92" s="52"/>
      <c r="S92" s="52"/>
      <c r="T92" s="52"/>
      <c r="U92" s="52"/>
      <c r="V92" s="52"/>
      <c r="W92" s="52"/>
      <c r="X92" s="52"/>
      <c r="Y92" s="52"/>
      <c r="Z92" s="76"/>
    </row>
    <row r="93" spans="1:26" s="77" customFormat="1" ht="12.75" customHeight="1">
      <c r="A93" s="52"/>
      <c r="B93" s="53"/>
      <c r="C93" s="79"/>
      <c r="D93" s="16"/>
      <c r="E93" s="319" t="str">
        <f>Translations!$B$72</f>
        <v>Type of distribution</v>
      </c>
      <c r="F93" s="312" t="str">
        <f>Translations!$B$73</f>
        <v>Please enter here the relevant type of uncertainty distribution choosing one of the following from the drop-down list:</v>
      </c>
      <c r="G93" s="312"/>
      <c r="H93" s="312"/>
      <c r="I93" s="312"/>
      <c r="J93" s="312"/>
      <c r="K93" s="312"/>
      <c r="L93" s="312"/>
      <c r="M93" s="312"/>
      <c r="N93" s="312"/>
      <c r="O93" s="55"/>
      <c r="P93" s="52"/>
      <c r="Q93" s="52"/>
      <c r="R93" s="52"/>
      <c r="S93" s="52"/>
      <c r="T93" s="52"/>
      <c r="U93" s="52"/>
      <c r="V93" s="52"/>
      <c r="W93" s="52"/>
      <c r="X93" s="52"/>
      <c r="Y93" s="52"/>
      <c r="Z93" s="76"/>
    </row>
    <row r="94" spans="1:26" s="77" customFormat="1" ht="25.5" customHeight="1">
      <c r="A94" s="81"/>
      <c r="B94" s="53"/>
      <c r="C94" s="16"/>
      <c r="D94" s="16"/>
      <c r="E94" s="320"/>
      <c r="F94" s="86" t="s">
        <v>69</v>
      </c>
      <c r="G94" s="310" t="str">
        <f>Translations!$B$74</f>
        <v>normal distribution: this type of distribution typically occurs for uncertainties provided in calibration reports, manufacturer’s specifications and combined uncertainties.</v>
      </c>
      <c r="H94" s="310"/>
      <c r="I94" s="310"/>
      <c r="J94" s="310"/>
      <c r="K94" s="310"/>
      <c r="L94" s="310"/>
      <c r="M94" s="310"/>
      <c r="N94" s="310"/>
      <c r="O94" s="83"/>
      <c r="P94" s="84"/>
      <c r="Q94" s="84"/>
      <c r="R94" s="84"/>
      <c r="S94" s="84"/>
      <c r="T94" s="84"/>
      <c r="U94" s="84"/>
      <c r="V94" s="84"/>
      <c r="W94" s="85"/>
      <c r="X94" s="85"/>
      <c r="Y94" s="85"/>
      <c r="Z94" s="76"/>
    </row>
    <row r="95" spans="1:26" s="77" customFormat="1" ht="12.75" customHeight="1">
      <c r="A95" s="81"/>
      <c r="B95" s="53"/>
      <c r="C95" s="16"/>
      <c r="D95" s="16"/>
      <c r="E95" s="320"/>
      <c r="F95" s="86" t="s">
        <v>69</v>
      </c>
      <c r="G95" s="310" t="str">
        <f>Translations!$B$75</f>
        <v>rectangular distribution: this type of distribution typically occurs for maximum permissible errors, tolerances and uncertainties provided in reference books.</v>
      </c>
      <c r="H95" s="310"/>
      <c r="I95" s="310"/>
      <c r="J95" s="310"/>
      <c r="K95" s="310"/>
      <c r="L95" s="310"/>
      <c r="M95" s="310"/>
      <c r="N95" s="310"/>
      <c r="O95" s="83"/>
      <c r="P95" s="84"/>
      <c r="Q95" s="84"/>
      <c r="R95" s="84"/>
      <c r="S95" s="84"/>
      <c r="T95" s="84"/>
      <c r="U95" s="84"/>
      <c r="V95" s="84"/>
      <c r="W95" s="85"/>
      <c r="X95" s="85"/>
      <c r="Y95" s="85"/>
      <c r="Z95" s="76"/>
    </row>
    <row r="96" spans="1:26" s="77" customFormat="1" ht="25.5" customHeight="1">
      <c r="A96" s="81"/>
      <c r="B96" s="53"/>
      <c r="C96" s="16"/>
      <c r="D96" s="16"/>
      <c r="E96" s="320"/>
      <c r="F96" s="86" t="s">
        <v>69</v>
      </c>
      <c r="G96" s="310" t="str">
        <f>Translations!$B$76</f>
        <v>triangular distribution: this type of distribution is typically used e.g. where there is only limited sample data for a population, cases where the relationship between variables is known but data is scarce, etc.</v>
      </c>
      <c r="H96" s="310"/>
      <c r="I96" s="310"/>
      <c r="J96" s="310"/>
      <c r="K96" s="310"/>
      <c r="L96" s="310"/>
      <c r="M96" s="310"/>
      <c r="N96" s="310"/>
      <c r="O96" s="83"/>
      <c r="P96" s="84"/>
      <c r="Q96" s="84"/>
      <c r="R96" s="84"/>
      <c r="S96" s="84"/>
      <c r="T96" s="84"/>
      <c r="U96" s="84"/>
      <c r="V96" s="84"/>
      <c r="W96" s="85"/>
      <c r="X96" s="85"/>
      <c r="Y96" s="85"/>
      <c r="Z96" s="76"/>
    </row>
    <row r="97" spans="1:26" s="77" customFormat="1" ht="12.75" customHeight="1">
      <c r="A97" s="81"/>
      <c r="B97" s="53"/>
      <c r="C97" s="16"/>
      <c r="D97" s="16"/>
      <c r="E97" s="321"/>
      <c r="F97" s="86" t="s">
        <v>69</v>
      </c>
      <c r="G97" s="315" t="str">
        <f>Translations!$B$77</f>
        <v>unknown distribution: if the distribution is unknown, a normal distribution is assumed.</v>
      </c>
      <c r="H97" s="315"/>
      <c r="I97" s="315"/>
      <c r="J97" s="315"/>
      <c r="K97" s="315"/>
      <c r="L97" s="315"/>
      <c r="M97" s="315"/>
      <c r="N97" s="315"/>
      <c r="O97" s="83"/>
      <c r="P97" s="84"/>
      <c r="Q97" s="84"/>
      <c r="R97" s="84"/>
      <c r="S97" s="84"/>
      <c r="T97" s="84"/>
      <c r="U97" s="84"/>
      <c r="V97" s="84"/>
      <c r="W97" s="85"/>
      <c r="X97" s="85"/>
      <c r="Y97" s="85"/>
      <c r="Z97" s="76"/>
    </row>
    <row r="98" spans="1:26" s="77" customFormat="1" ht="12.75" customHeight="1">
      <c r="A98" s="52"/>
      <c r="B98" s="53"/>
      <c r="C98" s="79"/>
      <c r="D98" s="16"/>
      <c r="E98" s="319" t="str">
        <f>Translations!$B$78</f>
        <v>Standard or expanded uncertainty?</v>
      </c>
      <c r="F98" s="312" t="str">
        <f>Translations!$B$79</f>
        <v>For normal distributions, please enter here whether the uncertainty provided is the standard (1σ, k=1, 68%) or expanded (2σ, k=2, 95%) uncertainty.</v>
      </c>
      <c r="G98" s="312"/>
      <c r="H98" s="312"/>
      <c r="I98" s="312"/>
      <c r="J98" s="312"/>
      <c r="K98" s="312"/>
      <c r="L98" s="312"/>
      <c r="M98" s="312"/>
      <c r="N98" s="312"/>
      <c r="O98" s="55"/>
      <c r="P98" s="52"/>
      <c r="Q98" s="52"/>
      <c r="R98" s="52"/>
      <c r="S98" s="52"/>
      <c r="T98" s="52"/>
      <c r="U98" s="52"/>
      <c r="V98" s="52"/>
      <c r="W98" s="52"/>
      <c r="X98" s="52"/>
      <c r="Y98" s="52"/>
      <c r="Z98" s="76"/>
    </row>
    <row r="99" spans="1:26" s="77" customFormat="1" ht="25.5" customHeight="1">
      <c r="A99" s="52"/>
      <c r="B99" s="53"/>
      <c r="C99" s="79"/>
      <c r="D99" s="16"/>
      <c r="E99" s="321"/>
      <c r="F99" s="312" t="str">
        <f>Translations!$B$80</f>
        <v>For all other types of distribution, entries here are not relevant and the cell will be greyed out.</v>
      </c>
      <c r="G99" s="312"/>
      <c r="H99" s="312"/>
      <c r="I99" s="312"/>
      <c r="J99" s="312"/>
      <c r="K99" s="312"/>
      <c r="L99" s="312"/>
      <c r="M99" s="312"/>
      <c r="N99" s="312"/>
      <c r="O99" s="55"/>
      <c r="P99" s="52"/>
      <c r="Q99" s="52"/>
      <c r="R99" s="52"/>
      <c r="S99" s="52"/>
      <c r="T99" s="52"/>
      <c r="U99" s="52"/>
      <c r="V99" s="52"/>
      <c r="W99" s="52"/>
      <c r="X99" s="52"/>
      <c r="Y99" s="52"/>
      <c r="Z99" s="76"/>
    </row>
    <row r="100" spans="1:26" s="77" customFormat="1" ht="25.5" customHeight="1">
      <c r="A100" s="52"/>
      <c r="B100" s="53"/>
      <c r="C100" s="79"/>
      <c r="D100" s="16"/>
      <c r="E100" s="319" t="str">
        <f>Translations!$B$81</f>
        <v>Value "in service"?</v>
      </c>
      <c r="F100"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00" s="312"/>
      <c r="H100" s="312"/>
      <c r="I100" s="312"/>
      <c r="J100" s="312"/>
      <c r="K100" s="312"/>
      <c r="L100" s="312"/>
      <c r="M100" s="312"/>
      <c r="N100" s="312"/>
      <c r="O100" s="55"/>
      <c r="P100" s="52"/>
      <c r="Q100" s="52"/>
      <c r="R100" s="52"/>
      <c r="S100" s="52"/>
      <c r="T100" s="52"/>
      <c r="U100" s="52"/>
      <c r="V100" s="52"/>
      <c r="W100" s="52"/>
      <c r="X100" s="52"/>
      <c r="Y100" s="52"/>
      <c r="Z100" s="76"/>
    </row>
    <row r="101" spans="1:26" s="77" customFormat="1" ht="25.5" customHeight="1">
      <c r="A101" s="52"/>
      <c r="B101" s="53"/>
      <c r="C101" s="79"/>
      <c r="D101" s="16"/>
      <c r="E101" s="321"/>
      <c r="F101" s="312" t="str">
        <f>Translations!$B$83</f>
        <v>The uncertainty would be "not in service" if it relates e.g. to the maximum permissible error (but not in service), calibration certificates etc.</v>
      </c>
      <c r="G101" s="312"/>
      <c r="H101" s="312"/>
      <c r="I101" s="312"/>
      <c r="J101" s="312"/>
      <c r="K101" s="312"/>
      <c r="L101" s="312"/>
      <c r="M101" s="312"/>
      <c r="N101" s="312"/>
      <c r="O101" s="55"/>
      <c r="P101" s="52"/>
      <c r="Q101" s="52"/>
      <c r="R101" s="52"/>
      <c r="S101" s="52"/>
      <c r="T101" s="52"/>
      <c r="U101" s="52"/>
      <c r="V101" s="52"/>
      <c r="W101" s="52"/>
      <c r="X101" s="52"/>
      <c r="Y101" s="52"/>
      <c r="Z101" s="76"/>
    </row>
    <row r="102" spans="1:26" s="77" customFormat="1" ht="12.75" customHeight="1">
      <c r="A102" s="52"/>
      <c r="B102" s="53"/>
      <c r="C102" s="79"/>
      <c r="D102" s="16"/>
      <c r="E102" s="319" t="str">
        <f>Translations!$B$84</f>
        <v>Conversion factor to "in service"</v>
      </c>
      <c r="F102" s="312" t="str">
        <f>Translations!$B$85</f>
        <v>Please enter here the conversion factor for the uncertainty "in service". If "in service" is selected above, the cell will be greyed out and a value of 1 applied. </v>
      </c>
      <c r="G102" s="312"/>
      <c r="H102" s="312"/>
      <c r="I102" s="312"/>
      <c r="J102" s="312"/>
      <c r="K102" s="312"/>
      <c r="L102" s="312"/>
      <c r="M102" s="312"/>
      <c r="N102" s="312"/>
      <c r="O102" s="55"/>
      <c r="P102" s="52"/>
      <c r="Q102" s="52"/>
      <c r="R102" s="52"/>
      <c r="S102" s="52"/>
      <c r="T102" s="52"/>
      <c r="U102" s="52"/>
      <c r="V102" s="52"/>
      <c r="W102" s="52"/>
      <c r="X102" s="52"/>
      <c r="Y102" s="52"/>
      <c r="Z102" s="76"/>
    </row>
    <row r="103" spans="1:26" s="77" customFormat="1" ht="54.75" customHeight="1">
      <c r="A103" s="52"/>
      <c r="B103" s="53"/>
      <c r="C103" s="79"/>
      <c r="D103" s="16"/>
      <c r="E103" s="326"/>
      <c r="F103"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03" s="336"/>
      <c r="H103" s="336"/>
      <c r="I103" s="336"/>
      <c r="J103" s="336"/>
      <c r="K103" s="336"/>
      <c r="L103" s="336"/>
      <c r="M103" s="336"/>
      <c r="N103" s="336"/>
      <c r="O103" s="55"/>
      <c r="P103" s="52"/>
      <c r="Q103" s="52"/>
      <c r="R103" s="52"/>
      <c r="S103" s="52"/>
      <c r="T103" s="52"/>
      <c r="U103" s="52"/>
      <c r="V103" s="52"/>
      <c r="W103" s="52"/>
      <c r="X103" s="52"/>
      <c r="Y103" s="52"/>
      <c r="Z103" s="76"/>
    </row>
    <row r="104" spans="1:26" s="77" customFormat="1" ht="12.75" customHeight="1">
      <c r="A104" s="52"/>
      <c r="B104" s="53"/>
      <c r="C104" s="79"/>
      <c r="D104" s="16"/>
      <c r="E104" s="321"/>
      <c r="F104" s="340" t="str">
        <f>Translations!$B$87</f>
        <v>If no entries are made here, a value of 2 to convert the uncertainty to "in service" will be applied.</v>
      </c>
      <c r="G104" s="340"/>
      <c r="H104" s="340"/>
      <c r="I104" s="340"/>
      <c r="J104" s="340"/>
      <c r="K104" s="340"/>
      <c r="L104" s="340"/>
      <c r="M104" s="340"/>
      <c r="N104" s="340"/>
      <c r="O104" s="55"/>
      <c r="P104" s="52"/>
      <c r="Q104" s="52"/>
      <c r="R104" s="52"/>
      <c r="S104" s="52"/>
      <c r="T104" s="52"/>
      <c r="U104" s="52"/>
      <c r="V104" s="52"/>
      <c r="W104" s="52"/>
      <c r="X104" s="52"/>
      <c r="Y104" s="52"/>
      <c r="Z104" s="76"/>
    </row>
    <row r="105" spans="1:26" s="77" customFormat="1" ht="12.75" customHeight="1">
      <c r="A105" s="52"/>
      <c r="B105" s="53"/>
      <c r="C105" s="79"/>
      <c r="D105" s="16"/>
      <c r="E105" s="319" t="str">
        <f>Translations!$B$88</f>
        <v>Correlated or uncorrelated?</v>
      </c>
      <c r="F105" s="312" t="str">
        <f>Translations!$B$89</f>
        <v>Please enter here whether the individual measurements are correlated or uncorrelated. </v>
      </c>
      <c r="G105" s="312"/>
      <c r="H105" s="312"/>
      <c r="I105" s="312"/>
      <c r="J105" s="312"/>
      <c r="K105" s="312"/>
      <c r="L105" s="312"/>
      <c r="M105" s="312"/>
      <c r="N105" s="312"/>
      <c r="O105" s="55"/>
      <c r="P105" s="52"/>
      <c r="Q105" s="52"/>
      <c r="R105" s="52"/>
      <c r="S105" s="52"/>
      <c r="T105" s="52"/>
      <c r="U105" s="52"/>
      <c r="V105" s="52"/>
      <c r="W105" s="52"/>
      <c r="X105" s="52"/>
      <c r="Y105" s="52"/>
      <c r="Z105" s="76"/>
    </row>
    <row r="106" spans="1:26" s="77" customFormat="1" ht="49.5" customHeight="1">
      <c r="A106" s="52"/>
      <c r="B106" s="53"/>
      <c r="C106" s="79"/>
      <c r="D106" s="16"/>
      <c r="E106" s="320"/>
      <c r="F106"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06" s="312"/>
      <c r="H106" s="312"/>
      <c r="I106" s="312"/>
      <c r="J106" s="312"/>
      <c r="K106" s="312"/>
      <c r="L106" s="312"/>
      <c r="M106" s="312"/>
      <c r="N106" s="312"/>
      <c r="O106" s="55"/>
      <c r="P106" s="52"/>
      <c r="Q106" s="52"/>
      <c r="R106" s="52"/>
      <c r="S106" s="52"/>
      <c r="T106" s="52"/>
      <c r="U106" s="52"/>
      <c r="V106" s="52"/>
      <c r="W106" s="52"/>
      <c r="X106" s="52"/>
      <c r="Y106" s="52"/>
      <c r="Z106" s="76"/>
    </row>
    <row r="107" spans="1:26" s="77" customFormat="1" ht="24" customHeight="1">
      <c r="A107" s="52"/>
      <c r="B107" s="53"/>
      <c r="C107" s="79"/>
      <c r="D107" s="16"/>
      <c r="E107" s="320"/>
      <c r="F107" s="312" t="str">
        <f>Translations!$B$91</f>
        <v>In practice, input quantities are often correlated because the same physical measurement standard, measuring instrument, reference date, or even measurement method is used in the estimation of their values.</v>
      </c>
      <c r="G107" s="312"/>
      <c r="H107" s="312"/>
      <c r="I107" s="312"/>
      <c r="J107" s="312"/>
      <c r="K107" s="312"/>
      <c r="L107" s="312"/>
      <c r="M107" s="312"/>
      <c r="N107" s="312"/>
      <c r="O107" s="55"/>
      <c r="P107" s="52"/>
      <c r="Q107" s="52"/>
      <c r="R107" s="52"/>
      <c r="S107" s="52"/>
      <c r="T107" s="52"/>
      <c r="U107" s="52"/>
      <c r="V107" s="52"/>
      <c r="W107" s="52"/>
      <c r="X107" s="52"/>
      <c r="Y107" s="52"/>
      <c r="Z107" s="76"/>
    </row>
    <row r="108" spans="1:26" s="77" customFormat="1" ht="24" customHeight="1">
      <c r="A108" s="52"/>
      <c r="B108" s="53"/>
      <c r="C108" s="79"/>
      <c r="D108" s="16"/>
      <c r="E108" s="320"/>
      <c r="F108" s="312" t="str">
        <f>Translations!$B$92</f>
        <v>Example: Each batch of a solid material purchased on the market is measured by the operator's weighbridge. In this case the measurements may have to be assumed as being correlated.</v>
      </c>
      <c r="G108" s="312"/>
      <c r="H108" s="312"/>
      <c r="I108" s="312"/>
      <c r="J108" s="312"/>
      <c r="K108" s="312"/>
      <c r="L108" s="312"/>
      <c r="M108" s="312"/>
      <c r="N108" s="312"/>
      <c r="O108" s="55"/>
      <c r="P108" s="52"/>
      <c r="Q108" s="52"/>
      <c r="R108" s="52"/>
      <c r="S108" s="52"/>
      <c r="T108" s="52"/>
      <c r="U108" s="52"/>
      <c r="V108" s="52"/>
      <c r="W108" s="52"/>
      <c r="X108" s="52"/>
      <c r="Y108" s="52"/>
      <c r="Z108" s="76"/>
    </row>
    <row r="109" spans="1:26" s="77" customFormat="1" ht="4.5" customHeight="1">
      <c r="A109" s="52"/>
      <c r="B109" s="53"/>
      <c r="C109" s="79"/>
      <c r="D109" s="16"/>
      <c r="E109" s="80"/>
      <c r="F109" s="80"/>
      <c r="G109" s="80"/>
      <c r="H109" s="80"/>
      <c r="I109" s="80"/>
      <c r="J109" s="80"/>
      <c r="K109" s="80"/>
      <c r="L109" s="80"/>
      <c r="M109" s="80"/>
      <c r="N109" s="80"/>
      <c r="O109" s="55"/>
      <c r="P109" s="52"/>
      <c r="Q109" s="52"/>
      <c r="R109" s="52"/>
      <c r="S109" s="52"/>
      <c r="T109" s="52"/>
      <c r="U109" s="52"/>
      <c r="V109" s="52"/>
      <c r="W109" s="52"/>
      <c r="X109" s="52"/>
      <c r="Y109" s="52"/>
      <c r="Z109" s="76"/>
    </row>
    <row r="110" spans="1:26" s="77" customFormat="1" ht="12.75" customHeight="1">
      <c r="A110" s="52"/>
      <c r="B110" s="53"/>
      <c r="C110" s="79"/>
      <c r="D110" s="87" t="s">
        <v>254</v>
      </c>
      <c r="E110" s="323" t="str">
        <f>Translations!$B$93</f>
        <v>Amount of fuel or material imported to/consumed within the installation</v>
      </c>
      <c r="F110" s="323"/>
      <c r="G110" s="323"/>
      <c r="H110" s="323"/>
      <c r="I110" s="323"/>
      <c r="J110" s="323"/>
      <c r="K110" s="323"/>
      <c r="L110" s="323"/>
      <c r="M110" s="323"/>
      <c r="N110" s="323"/>
      <c r="O110" s="55"/>
      <c r="P110" s="52"/>
      <c r="Q110" s="52"/>
      <c r="R110" s="52"/>
      <c r="S110" s="52"/>
      <c r="T110" s="52"/>
      <c r="U110" s="52"/>
      <c r="V110" s="52"/>
      <c r="W110" s="52"/>
      <c r="X110" s="52"/>
      <c r="Y110" s="52"/>
      <c r="Z110" s="76"/>
    </row>
    <row r="111" spans="1:26" s="77" customFormat="1" ht="49.5" customHeight="1">
      <c r="A111" s="52"/>
      <c r="B111" s="53"/>
      <c r="C111" s="79"/>
      <c r="D111" s="16"/>
      <c r="E111" s="183" t="str">
        <f>Translations!$B$94</f>
        <v>Name or brief description</v>
      </c>
      <c r="F111" s="88" t="str">
        <f>Translations!$B$95</f>
        <v>Quantity per measurement [e.g. t or Nm³] </v>
      </c>
      <c r="G111" s="88" t="str">
        <f>Translations!$B$96</f>
        <v>Annual number of measurements</v>
      </c>
      <c r="H111" s="88" t="str">
        <f>Translations!$B$97</f>
        <v>Annual quantity [e.g. t or Nm³] </v>
      </c>
      <c r="I111" s="88" t="str">
        <f>Translations!$B$67</f>
        <v>Uncertainty related to each measurement</v>
      </c>
      <c r="J111" s="88" t="str">
        <f>Translations!$B$72</f>
        <v>Type of distribution</v>
      </c>
      <c r="K111" s="88" t="str">
        <f>Translations!$B$78</f>
        <v>Standard or expanded uncertainty?</v>
      </c>
      <c r="L111" s="88" t="str">
        <f>Translations!$B$81</f>
        <v>Value "in service"?</v>
      </c>
      <c r="M111" s="88" t="str">
        <f>Translations!$B$84</f>
        <v>Conversion factor to "in service"</v>
      </c>
      <c r="N111" s="88" t="str">
        <f>Translations!$B$88</f>
        <v>Correlated or uncorrelated?</v>
      </c>
      <c r="O111" s="55"/>
      <c r="P111" s="52"/>
      <c r="Q111" s="52"/>
      <c r="R111" s="89" t="s">
        <v>226</v>
      </c>
      <c r="S111" s="89" t="s">
        <v>224</v>
      </c>
      <c r="T111" s="89" t="s">
        <v>225</v>
      </c>
      <c r="U111" s="89" t="s">
        <v>241</v>
      </c>
      <c r="V111" s="89" t="s">
        <v>305</v>
      </c>
      <c r="W111" s="89" t="s">
        <v>227</v>
      </c>
      <c r="X111" s="89" t="s">
        <v>228</v>
      </c>
      <c r="Y111" s="89" t="s">
        <v>306</v>
      </c>
      <c r="Z111" s="76"/>
    </row>
    <row r="112" spans="1:26" s="77" customFormat="1" ht="12.75" customHeight="1">
      <c r="A112" s="52"/>
      <c r="B112" s="53"/>
      <c r="C112" s="79"/>
      <c r="D112" s="90" t="s">
        <v>255</v>
      </c>
      <c r="E112" s="180"/>
      <c r="F112" s="2"/>
      <c r="G112" s="2"/>
      <c r="H112" s="91">
        <f>IF(COUNT(F112:G112)&gt;0,F112*G112,"")</f>
      </c>
      <c r="I112" s="3"/>
      <c r="J112" s="4"/>
      <c r="K112" s="4"/>
      <c r="L112" s="6"/>
      <c r="M112" s="186"/>
      <c r="N112" s="6"/>
      <c r="O112" s="55"/>
      <c r="P112" s="52"/>
      <c r="Q112" s="52"/>
      <c r="R112" s="92">
        <f>IF(J112="",INDEX(EUconst_DistributionCorrection,1),INDEX(EUconst_DistributionCorrection,MATCH(J112,EUconst_DistributionType,0)))</f>
        <v>1</v>
      </c>
      <c r="S112" s="93">
        <f>IF(OR(K112="",J112=INDEX(EUconst_DistributionType,2),J112=INDEX(EUconst_DistributionType,3)),INDEX(EUconst_ConfidenceLevel,1),INDEX(EUconst_ConfidenceLevel,MATCH(K112,EUconst_UncertaintyType,0)))</f>
        <v>0.682689250166422</v>
      </c>
      <c r="T112" s="94">
        <f>IF(N112="",2,INDEX(EUconst_CorrelationFactor,MATCH(N112,EUconst_CorrelationType,0)))</f>
        <v>2</v>
      </c>
      <c r="U112" s="95" t="b">
        <f>OR(J112=INDEX(EUconst_DistributionType,2),J112=INDEX(EUconst_DistributionType,3))</f>
        <v>0</v>
      </c>
      <c r="V112" s="189">
        <f>IF(L112=INDEX(EUconst_InService,1),1,IF(M112="",2,M112))</f>
        <v>2</v>
      </c>
      <c r="W112" s="97">
        <f>IF(F112="","",ABS(G112)^T112*(ABS(F112)*I112*V112/R112/TINV(1-S112,10^6))^2)</f>
      </c>
      <c r="X112" s="97" t="b">
        <f>OR(INDEX(EUconst_DistributionType,2)=J112,INDEX(EUconst_DistributionType,3)=J112)</f>
        <v>0</v>
      </c>
      <c r="Y112" s="97" t="b">
        <f>L112=INDEX(EUconst_InService,1)</f>
        <v>0</v>
      </c>
      <c r="Z112" s="76"/>
    </row>
    <row r="113" spans="1:26" s="77" customFormat="1" ht="12.75" customHeight="1">
      <c r="A113" s="52"/>
      <c r="B113" s="53"/>
      <c r="C113" s="79"/>
      <c r="D113" s="90" t="s">
        <v>256</v>
      </c>
      <c r="E113" s="181"/>
      <c r="F113" s="5"/>
      <c r="G113" s="5"/>
      <c r="H113" s="99">
        <f>IF(COUNT(F113:G113)&gt;0,F113*G113,"")</f>
      </c>
      <c r="I113" s="6"/>
      <c r="J113" s="7"/>
      <c r="K113" s="7"/>
      <c r="L113" s="6"/>
      <c r="M113" s="187"/>
      <c r="N113" s="6"/>
      <c r="O113" s="55"/>
      <c r="P113" s="52"/>
      <c r="Q113" s="52"/>
      <c r="R113" s="92">
        <f>IF(J113="",INDEX(EUconst_DistributionCorrection,1),INDEX(EUconst_DistributionCorrection,MATCH(J113,EUconst_DistributionType,0)))</f>
        <v>1</v>
      </c>
      <c r="S113" s="93">
        <f>IF(OR(K113="",J113=INDEX(EUconst_DistributionType,2),J113=INDEX(EUconst_DistributionType,3)),INDEX(EUconst_ConfidenceLevel,1),INDEX(EUconst_ConfidenceLevel,MATCH(K113,EUconst_UncertaintyType,0)))</f>
        <v>0.682689250166422</v>
      </c>
      <c r="T113" s="94">
        <f>IF(N113="",2,INDEX(EUconst_CorrelationFactor,MATCH(N113,EUconst_CorrelationType,0)))</f>
        <v>2</v>
      </c>
      <c r="U113" s="95" t="b">
        <f>OR(J113=INDEX(EUconst_DistributionType,2),J113=INDEX(EUconst_DistributionType,3))</f>
        <v>0</v>
      </c>
      <c r="V113" s="189">
        <f>IF(L113=INDEX(EUconst_InService,1),1,IF(M113="",2,M113))</f>
        <v>2</v>
      </c>
      <c r="W113" s="97">
        <f>IF(F113="","",ABS(G113)^T113*(ABS(F113)*I113*V113/R113/TINV(1-S113,10^6))^2)</f>
      </c>
      <c r="X113" s="97" t="b">
        <f>OR(INDEX(EUconst_DistributionType,2)=J113,INDEX(EUconst_DistributionType,3)=J113)</f>
        <v>0</v>
      </c>
      <c r="Y113" s="97" t="b">
        <f>L113=INDEX(EUconst_InService,1)</f>
        <v>0</v>
      </c>
      <c r="Z113" s="76"/>
    </row>
    <row r="114" spans="1:26" s="77" customFormat="1" ht="12.75" customHeight="1">
      <c r="A114" s="52"/>
      <c r="B114" s="53"/>
      <c r="C114" s="79"/>
      <c r="D114" s="90" t="s">
        <v>253</v>
      </c>
      <c r="E114" s="181"/>
      <c r="F114" s="5"/>
      <c r="G114" s="5"/>
      <c r="H114" s="99">
        <f>IF(COUNT(F114:G114)&gt;0,F114*G114,"")</f>
      </c>
      <c r="I114" s="6"/>
      <c r="J114" s="7"/>
      <c r="K114" s="7"/>
      <c r="L114" s="6"/>
      <c r="M114" s="187"/>
      <c r="N114" s="6"/>
      <c r="O114" s="55"/>
      <c r="P114" s="52"/>
      <c r="Q114" s="52"/>
      <c r="R114" s="92">
        <f>IF(J114="",INDEX(EUconst_DistributionCorrection,1),INDEX(EUconst_DistributionCorrection,MATCH(J114,EUconst_DistributionType,0)))</f>
        <v>1</v>
      </c>
      <c r="S114" s="93">
        <f>IF(OR(K114="",J114=INDEX(EUconst_DistributionType,2),J114=INDEX(EUconst_DistributionType,3)),INDEX(EUconst_ConfidenceLevel,1),INDEX(EUconst_ConfidenceLevel,MATCH(K114,EUconst_UncertaintyType,0)))</f>
        <v>0.682689250166422</v>
      </c>
      <c r="T114" s="94">
        <f>IF(N114="",2,INDEX(EUconst_CorrelationFactor,MATCH(N114,EUconst_CorrelationType,0)))</f>
        <v>2</v>
      </c>
      <c r="U114" s="95" t="b">
        <f>OR(J114=INDEX(EUconst_DistributionType,2),J114=INDEX(EUconst_DistributionType,3))</f>
        <v>0</v>
      </c>
      <c r="V114" s="189">
        <f>IF(L114=INDEX(EUconst_InService,1),1,IF(M114="",2,M114))</f>
        <v>2</v>
      </c>
      <c r="W114" s="97">
        <f>IF(F114="","",ABS(G114)^T114*(ABS(F114)*I114*V114/R114/TINV(1-S114,10^6))^2)</f>
      </c>
      <c r="X114" s="97" t="b">
        <f>OR(INDEX(EUconst_DistributionType,2)=J114,INDEX(EUconst_DistributionType,3)=J114)</f>
        <v>0</v>
      </c>
      <c r="Y114" s="97" t="b">
        <f>L114=INDEX(EUconst_InService,1)</f>
        <v>0</v>
      </c>
      <c r="Z114" s="76"/>
    </row>
    <row r="115" spans="1:26" s="77" customFormat="1" ht="12.75" customHeight="1">
      <c r="A115" s="52"/>
      <c r="B115" s="53"/>
      <c r="C115" s="79"/>
      <c r="D115" s="90" t="s">
        <v>257</v>
      </c>
      <c r="E115" s="181"/>
      <c r="F115" s="5"/>
      <c r="G115" s="5"/>
      <c r="H115" s="99">
        <f>IF(COUNT(F115:G115)&gt;0,F115*G115,"")</f>
      </c>
      <c r="I115" s="6"/>
      <c r="J115" s="7"/>
      <c r="K115" s="7"/>
      <c r="L115" s="6"/>
      <c r="M115" s="187"/>
      <c r="N115" s="6"/>
      <c r="O115" s="55"/>
      <c r="P115" s="52"/>
      <c r="Q115" s="52"/>
      <c r="R115" s="92">
        <f>IF(J115="",INDEX(EUconst_DistributionCorrection,1),INDEX(EUconst_DistributionCorrection,MATCH(J115,EUconst_DistributionType,0)))</f>
        <v>1</v>
      </c>
      <c r="S115" s="93">
        <f>IF(OR(K115="",J115=INDEX(EUconst_DistributionType,2),J115=INDEX(EUconst_DistributionType,3)),INDEX(EUconst_ConfidenceLevel,1),INDEX(EUconst_ConfidenceLevel,MATCH(K115,EUconst_UncertaintyType,0)))</f>
        <v>0.682689250166422</v>
      </c>
      <c r="T115" s="94">
        <f>IF(N115="",2,INDEX(EUconst_CorrelationFactor,MATCH(N115,EUconst_CorrelationType,0)))</f>
        <v>2</v>
      </c>
      <c r="U115" s="95" t="b">
        <f>OR(J115=INDEX(EUconst_DistributionType,2),J115=INDEX(EUconst_DistributionType,3))</f>
        <v>0</v>
      </c>
      <c r="V115" s="189">
        <f>IF(L115=INDEX(EUconst_InService,1),1,IF(M115="",2,M115))</f>
        <v>2</v>
      </c>
      <c r="W115" s="97">
        <f>IF(F115="","",ABS(G115)^T115*(ABS(F115)*I115*V115/R115/TINV(1-S115,10^6))^2)</f>
      </c>
      <c r="X115" s="97" t="b">
        <f>OR(INDEX(EUconst_DistributionType,2)=J115,INDEX(EUconst_DistributionType,3)=J115)</f>
        <v>0</v>
      </c>
      <c r="Y115" s="97" t="b">
        <f>L115=INDEX(EUconst_InService,1)</f>
        <v>0</v>
      </c>
      <c r="Z115" s="76"/>
    </row>
    <row r="116" spans="1:26" s="77" customFormat="1" ht="12.75" customHeight="1">
      <c r="A116" s="52"/>
      <c r="B116" s="53"/>
      <c r="C116" s="79"/>
      <c r="D116" s="90" t="s">
        <v>258</v>
      </c>
      <c r="E116" s="182"/>
      <c r="F116" s="8"/>
      <c r="G116" s="8"/>
      <c r="H116" s="100">
        <f>IF(COUNT(F116:G116)&gt;0,F116*G116,"")</f>
      </c>
      <c r="I116" s="9"/>
      <c r="J116" s="10"/>
      <c r="K116" s="10"/>
      <c r="L116" s="9"/>
      <c r="M116" s="188"/>
      <c r="N116" s="9"/>
      <c r="O116" s="55"/>
      <c r="P116" s="52"/>
      <c r="Q116" s="52"/>
      <c r="R116" s="92">
        <f>IF(J116="",INDEX(EUconst_DistributionCorrection,1),INDEX(EUconst_DistributionCorrection,MATCH(J116,EUconst_DistributionType,0)))</f>
        <v>1</v>
      </c>
      <c r="S116" s="93">
        <f>IF(OR(K116="",J116=INDEX(EUconst_DistributionType,2),J116=INDEX(EUconst_DistributionType,3)),INDEX(EUconst_ConfidenceLevel,1),INDEX(EUconst_ConfidenceLevel,MATCH(K116,EUconst_UncertaintyType,0)))</f>
        <v>0.682689250166422</v>
      </c>
      <c r="T116" s="94">
        <f>IF(N116="",2,INDEX(EUconst_CorrelationFactor,MATCH(N116,EUconst_CorrelationType,0)))</f>
        <v>2</v>
      </c>
      <c r="U116" s="95" t="b">
        <f>OR(J116=INDEX(EUconst_DistributionType,2),J116=INDEX(EUconst_DistributionType,3))</f>
        <v>0</v>
      </c>
      <c r="V116" s="189">
        <f>IF(L116=INDEX(EUconst_InService,1),1,IF(M116="",2,M116))</f>
        <v>2</v>
      </c>
      <c r="W116" s="97">
        <f>IF(F116="","",ABS(G116)^T116*(ABS(F116)*I116*V116/R116/TINV(1-S116,10^6))^2)</f>
      </c>
      <c r="X116" s="97" t="b">
        <f>OR(INDEX(EUconst_DistributionType,2)=J116,INDEX(EUconst_DistributionType,3)=J116)</f>
        <v>0</v>
      </c>
      <c r="Y116" s="97" t="b">
        <f>L116=INDEX(EUconst_InService,1)</f>
        <v>0</v>
      </c>
      <c r="Z116" s="76">
        <f>IF(F116="","",ABS(G116)^T116*(ABS(F116)*I116/R116/TINV(1-S116,10^6))^2)</f>
      </c>
    </row>
    <row r="117" spans="1:26" s="77" customFormat="1" ht="4.5" customHeight="1">
      <c r="A117" s="52"/>
      <c r="B117" s="53"/>
      <c r="C117" s="79"/>
      <c r="D117" s="16"/>
      <c r="E117" s="80"/>
      <c r="F117" s="80"/>
      <c r="G117" s="80"/>
      <c r="H117" s="80"/>
      <c r="K117" s="80"/>
      <c r="L117" s="80"/>
      <c r="M117" s="80"/>
      <c r="O117" s="55"/>
      <c r="P117" s="52"/>
      <c r="Q117" s="52"/>
      <c r="R117" s="96"/>
      <c r="S117" s="96"/>
      <c r="T117" s="96"/>
      <c r="U117" s="52"/>
      <c r="V117" s="96"/>
      <c r="W117" s="96"/>
      <c r="X117" s="96"/>
      <c r="Y117" s="96"/>
      <c r="Z117" s="76"/>
    </row>
    <row r="118" spans="1:26" s="77" customFormat="1" ht="12.75" customHeight="1">
      <c r="A118" s="52"/>
      <c r="B118" s="53"/>
      <c r="C118" s="79"/>
      <c r="D118" s="87" t="s">
        <v>259</v>
      </c>
      <c r="E118" s="323" t="str">
        <f>Translations!$B$98</f>
        <v>Amount of fuel or material exported from the installation</v>
      </c>
      <c r="F118" s="323"/>
      <c r="G118" s="323"/>
      <c r="H118" s="323"/>
      <c r="I118" s="323"/>
      <c r="J118" s="323"/>
      <c r="K118" s="323"/>
      <c r="L118" s="323"/>
      <c r="M118" s="323"/>
      <c r="N118" s="323"/>
      <c r="O118" s="55"/>
      <c r="P118" s="52"/>
      <c r="Q118" s="52"/>
      <c r="R118" s="52"/>
      <c r="S118" s="52"/>
      <c r="T118" s="52"/>
      <c r="U118" s="52"/>
      <c r="V118" s="52"/>
      <c r="W118" s="52"/>
      <c r="X118" s="52"/>
      <c r="Y118" s="52"/>
      <c r="Z118" s="76"/>
    </row>
    <row r="119" spans="1:26" s="77" customFormat="1" ht="49.5" customHeight="1">
      <c r="A119" s="52"/>
      <c r="B119" s="53"/>
      <c r="C119" s="79"/>
      <c r="D119" s="16"/>
      <c r="E119" s="183" t="str">
        <f>Translations!$B$94</f>
        <v>Name or brief description</v>
      </c>
      <c r="F119" s="88" t="str">
        <f>Translations!$B$99</f>
        <v>Quantity per delivery [e.g. t or Nm³] </v>
      </c>
      <c r="G119" s="88" t="str">
        <f>Translations!$B$100</f>
        <v>Annual number of deliveries</v>
      </c>
      <c r="H119" s="88" t="str">
        <f>Translations!$B$97</f>
        <v>Annual quantity [e.g. t or Nm³] </v>
      </c>
      <c r="I119" s="88" t="str">
        <f>Translations!$B$67</f>
        <v>Uncertainty related to each measurement</v>
      </c>
      <c r="J119" s="88" t="str">
        <f>Translations!$B$72</f>
        <v>Type of distribution</v>
      </c>
      <c r="K119" s="88" t="str">
        <f>Translations!$B$78</f>
        <v>Standard or expanded uncertainty?</v>
      </c>
      <c r="L119" s="88" t="str">
        <f>Translations!$B$81</f>
        <v>Value "in service"?</v>
      </c>
      <c r="M119" s="88" t="str">
        <f>Translations!$B$84</f>
        <v>Conversion factor to "in service"</v>
      </c>
      <c r="N119" s="88" t="str">
        <f>Translations!$B$88</f>
        <v>Correlated or uncorrelated?</v>
      </c>
      <c r="O119" s="55"/>
      <c r="P119" s="52"/>
      <c r="Q119" s="52"/>
      <c r="R119" s="89" t="s">
        <v>226</v>
      </c>
      <c r="S119" s="89" t="s">
        <v>224</v>
      </c>
      <c r="T119" s="89" t="s">
        <v>225</v>
      </c>
      <c r="U119" s="89" t="s">
        <v>241</v>
      </c>
      <c r="V119" s="89" t="s">
        <v>305</v>
      </c>
      <c r="W119" s="89" t="s">
        <v>227</v>
      </c>
      <c r="X119" s="89" t="s">
        <v>228</v>
      </c>
      <c r="Y119" s="89" t="s">
        <v>306</v>
      </c>
      <c r="Z119" s="76"/>
    </row>
    <row r="120" spans="1:26" s="77" customFormat="1" ht="12.75" customHeight="1">
      <c r="A120" s="52"/>
      <c r="B120" s="53"/>
      <c r="C120" s="79"/>
      <c r="D120" s="90" t="s">
        <v>255</v>
      </c>
      <c r="E120" s="180"/>
      <c r="F120" s="2"/>
      <c r="G120" s="2"/>
      <c r="H120" s="91">
        <f>IF(COUNT(F120:G120)&gt;0,F120*G120,"")</f>
      </c>
      <c r="I120" s="3"/>
      <c r="J120" s="4"/>
      <c r="K120" s="4"/>
      <c r="L120" s="6"/>
      <c r="M120" s="186"/>
      <c r="N120" s="3"/>
      <c r="O120" s="55"/>
      <c r="P120" s="52"/>
      <c r="Q120" s="52"/>
      <c r="R120" s="92">
        <f>IF(J120="",INDEX(EUconst_DistributionCorrection,1),INDEX(EUconst_DistributionCorrection,MATCH(J120,EUconst_DistributionType,0)))</f>
        <v>1</v>
      </c>
      <c r="S120" s="93">
        <f>IF(OR(K120="",J120=INDEX(EUconst_DistributionType,2),J120=INDEX(EUconst_DistributionType,3)),INDEX(EUconst_ConfidenceLevel,1),INDEX(EUconst_ConfidenceLevel,MATCH(K120,EUconst_UncertaintyType,0)))</f>
        <v>0.682689250166422</v>
      </c>
      <c r="T120" s="94">
        <f>IF(N120="",2,INDEX(EUconst_CorrelationFactor,MATCH(N120,EUconst_CorrelationType,0)))</f>
        <v>2</v>
      </c>
      <c r="U120" s="95" t="b">
        <f>OR(J120=INDEX(EUconst_DistributionType,2),J120=INDEX(EUconst_DistributionType,3))</f>
        <v>0</v>
      </c>
      <c r="V120" s="189">
        <f>IF(L120=INDEX(EUconst_InService,1),1,IF(M120="",2,M120))</f>
        <v>2</v>
      </c>
      <c r="W120" s="97">
        <f>IF(F120="","",ABS(G120)^T120*(ABS(F120)*I120*V120/R120/TINV(1-S120,10^6))^2)</f>
      </c>
      <c r="X120" s="97" t="b">
        <f>OR(INDEX(EUconst_DistributionType,2)=J120,INDEX(EUconst_DistributionType,3)=J120)</f>
        <v>0</v>
      </c>
      <c r="Y120" s="97" t="b">
        <f>L120=INDEX(EUconst_InService,1)</f>
        <v>0</v>
      </c>
      <c r="Z120" s="76"/>
    </row>
    <row r="121" spans="1:26" s="77" customFormat="1" ht="12.75" customHeight="1">
      <c r="A121" s="52"/>
      <c r="B121" s="53"/>
      <c r="C121" s="79"/>
      <c r="D121" s="90" t="s">
        <v>256</v>
      </c>
      <c r="E121" s="181"/>
      <c r="F121" s="5"/>
      <c r="G121" s="5"/>
      <c r="H121" s="99">
        <f>IF(COUNT(F121:G121)&gt;0,F121*G121,"")</f>
      </c>
      <c r="I121" s="6"/>
      <c r="J121" s="7"/>
      <c r="K121" s="7"/>
      <c r="L121" s="6"/>
      <c r="M121" s="187"/>
      <c r="N121" s="6"/>
      <c r="O121" s="55"/>
      <c r="P121" s="52"/>
      <c r="Q121" s="52"/>
      <c r="R121" s="92">
        <f>IF(J121="",INDEX(EUconst_DistributionCorrection,1),INDEX(EUconst_DistributionCorrection,MATCH(J121,EUconst_DistributionType,0)))</f>
        <v>1</v>
      </c>
      <c r="S121" s="93">
        <f>IF(OR(K121="",J121=INDEX(EUconst_DistributionType,2),J121=INDEX(EUconst_DistributionType,3)),INDEX(EUconst_ConfidenceLevel,1),INDEX(EUconst_ConfidenceLevel,MATCH(K121,EUconst_UncertaintyType,0)))</f>
        <v>0.682689250166422</v>
      </c>
      <c r="T121" s="94">
        <f>IF(N121="",2,INDEX(EUconst_CorrelationFactor,MATCH(N121,EUconst_CorrelationType,0)))</f>
        <v>2</v>
      </c>
      <c r="U121" s="95" t="b">
        <f>OR(J121=INDEX(EUconst_DistributionType,2),J121=INDEX(EUconst_DistributionType,3))</f>
        <v>0</v>
      </c>
      <c r="V121" s="189">
        <f>IF(L121=INDEX(EUconst_InService,1),1,IF(M121="",2,M121))</f>
        <v>2</v>
      </c>
      <c r="W121" s="97">
        <f>IF(F121="","",ABS(G121)^T121*(ABS(F121)*I121*V121/R121/TINV(1-S121,10^6))^2)</f>
      </c>
      <c r="X121" s="97" t="b">
        <f>OR(INDEX(EUconst_DistributionType,2)=J121,INDEX(EUconst_DistributionType,3)=J121)</f>
        <v>0</v>
      </c>
      <c r="Y121" s="97" t="b">
        <f>L121=INDEX(EUconst_InService,1)</f>
        <v>0</v>
      </c>
      <c r="Z121" s="76"/>
    </row>
    <row r="122" spans="1:26" s="77" customFormat="1" ht="12.75" customHeight="1">
      <c r="A122" s="52"/>
      <c r="B122" s="53"/>
      <c r="C122" s="79"/>
      <c r="D122" s="90" t="s">
        <v>253</v>
      </c>
      <c r="E122" s="181"/>
      <c r="F122" s="5"/>
      <c r="G122" s="5"/>
      <c r="H122" s="99">
        <f>IF(COUNT(F122:G122)&gt;0,F122*G122,"")</f>
      </c>
      <c r="I122" s="6"/>
      <c r="J122" s="7"/>
      <c r="K122" s="7"/>
      <c r="L122" s="6"/>
      <c r="M122" s="187"/>
      <c r="N122" s="6"/>
      <c r="O122" s="55"/>
      <c r="P122" s="52"/>
      <c r="Q122" s="52"/>
      <c r="R122" s="92">
        <f>IF(J122="",INDEX(EUconst_DistributionCorrection,1),INDEX(EUconst_DistributionCorrection,MATCH(J122,EUconst_DistributionType,0)))</f>
        <v>1</v>
      </c>
      <c r="S122" s="93">
        <f>IF(OR(K122="",J122=INDEX(EUconst_DistributionType,2),J122=INDEX(EUconst_DistributionType,3)),INDEX(EUconst_ConfidenceLevel,1),INDEX(EUconst_ConfidenceLevel,MATCH(K122,EUconst_UncertaintyType,0)))</f>
        <v>0.682689250166422</v>
      </c>
      <c r="T122" s="94">
        <f>IF(N122="",2,INDEX(EUconst_CorrelationFactor,MATCH(N122,EUconst_CorrelationType,0)))</f>
        <v>2</v>
      </c>
      <c r="U122" s="95" t="b">
        <f>OR(J122=INDEX(EUconst_DistributionType,2),J122=INDEX(EUconst_DistributionType,3))</f>
        <v>0</v>
      </c>
      <c r="V122" s="189">
        <f>IF(L122=INDEX(EUconst_InService,1),1,IF(M122="",2,M122))</f>
        <v>2</v>
      </c>
      <c r="W122" s="97">
        <f>IF(F122="","",ABS(G122)^T122*(ABS(F122)*I122*V122/R122/TINV(1-S122,10^6))^2)</f>
      </c>
      <c r="X122" s="97" t="b">
        <f>OR(INDEX(EUconst_DistributionType,2)=J122,INDEX(EUconst_DistributionType,3)=J122)</f>
        <v>0</v>
      </c>
      <c r="Y122" s="97" t="b">
        <f>L122=INDEX(EUconst_InService,1)</f>
        <v>0</v>
      </c>
      <c r="Z122" s="76"/>
    </row>
    <row r="123" spans="1:26" s="77" customFormat="1" ht="12.75" customHeight="1">
      <c r="A123" s="52"/>
      <c r="B123" s="53"/>
      <c r="C123" s="79"/>
      <c r="D123" s="90" t="s">
        <v>257</v>
      </c>
      <c r="E123" s="181"/>
      <c r="F123" s="5"/>
      <c r="G123" s="5"/>
      <c r="H123" s="99">
        <f>IF(COUNT(F123:G123)&gt;0,F123*G123,"")</f>
      </c>
      <c r="I123" s="6"/>
      <c r="J123" s="7"/>
      <c r="K123" s="7"/>
      <c r="L123" s="6"/>
      <c r="M123" s="187"/>
      <c r="N123" s="6"/>
      <c r="O123" s="55"/>
      <c r="P123" s="52"/>
      <c r="Q123" s="52"/>
      <c r="R123" s="92">
        <f>IF(J123="",INDEX(EUconst_DistributionCorrection,1),INDEX(EUconst_DistributionCorrection,MATCH(J123,EUconst_DistributionType,0)))</f>
        <v>1</v>
      </c>
      <c r="S123" s="93">
        <f>IF(OR(K123="",J123=INDEX(EUconst_DistributionType,2),J123=INDEX(EUconst_DistributionType,3)),INDEX(EUconst_ConfidenceLevel,1),INDEX(EUconst_ConfidenceLevel,MATCH(K123,EUconst_UncertaintyType,0)))</f>
        <v>0.682689250166422</v>
      </c>
      <c r="T123" s="94">
        <f>IF(N123="",2,INDEX(EUconst_CorrelationFactor,MATCH(N123,EUconst_CorrelationType,0)))</f>
        <v>2</v>
      </c>
      <c r="U123" s="95" t="b">
        <f>OR(J123=INDEX(EUconst_DistributionType,2),J123=INDEX(EUconst_DistributionType,3))</f>
        <v>0</v>
      </c>
      <c r="V123" s="189">
        <f>IF(L123=INDEX(EUconst_InService,1),1,IF(M123="",2,M123))</f>
        <v>2</v>
      </c>
      <c r="W123" s="97">
        <f>IF(F123="","",ABS(G123)^T123*(ABS(F123)*I123*V123/R123/TINV(1-S123,10^6))^2)</f>
      </c>
      <c r="X123" s="97" t="b">
        <f>OR(INDEX(EUconst_DistributionType,2)=J123,INDEX(EUconst_DistributionType,3)=J123)</f>
        <v>0</v>
      </c>
      <c r="Y123" s="97" t="b">
        <f>L123=INDEX(EUconst_InService,1)</f>
        <v>0</v>
      </c>
      <c r="Z123" s="76"/>
    </row>
    <row r="124" spans="1:26" s="77" customFormat="1" ht="12.75" customHeight="1">
      <c r="A124" s="52"/>
      <c r="B124" s="53"/>
      <c r="C124" s="79"/>
      <c r="D124" s="90" t="s">
        <v>258</v>
      </c>
      <c r="E124" s="182"/>
      <c r="F124" s="8"/>
      <c r="G124" s="8"/>
      <c r="H124" s="100">
        <f>IF(COUNT(F124:G124)&gt;0,F124*G124,"")</f>
      </c>
      <c r="I124" s="9"/>
      <c r="J124" s="10"/>
      <c r="K124" s="10"/>
      <c r="L124" s="9"/>
      <c r="M124" s="188"/>
      <c r="N124" s="9"/>
      <c r="O124" s="55"/>
      <c r="P124" s="52"/>
      <c r="Q124" s="52"/>
      <c r="R124" s="92">
        <f>IF(J124="",INDEX(EUconst_DistributionCorrection,1),INDEX(EUconst_DistributionCorrection,MATCH(J124,EUconst_DistributionType,0)))</f>
        <v>1</v>
      </c>
      <c r="S124" s="93">
        <f>IF(OR(K124="",J124=INDEX(EUconst_DistributionType,2),J124=INDEX(EUconst_DistributionType,3)),INDEX(EUconst_ConfidenceLevel,1),INDEX(EUconst_ConfidenceLevel,MATCH(K124,EUconst_UncertaintyType,0)))</f>
        <v>0.682689250166422</v>
      </c>
      <c r="T124" s="94">
        <f>IF(N124="",2,INDEX(EUconst_CorrelationFactor,MATCH(N124,EUconst_CorrelationType,0)))</f>
        <v>2</v>
      </c>
      <c r="U124" s="95" t="b">
        <f>OR(J124=INDEX(EUconst_DistributionType,2),J124=INDEX(EUconst_DistributionType,3))</f>
        <v>0</v>
      </c>
      <c r="V124" s="189">
        <f>IF(L124=INDEX(EUconst_InService,1),1,IF(M124="",2,M124))</f>
        <v>2</v>
      </c>
      <c r="W124" s="97">
        <f>IF(F124="","",ABS(G124)^T124*(ABS(F124)*I124*V124/R124/TINV(1-S124,10^6))^2)</f>
      </c>
      <c r="X124" s="97" t="b">
        <f>OR(INDEX(EUconst_DistributionType,2)=J124,INDEX(EUconst_DistributionType,3)=J124)</f>
        <v>0</v>
      </c>
      <c r="Y124" s="97" t="b">
        <f>L124=INDEX(EUconst_InService,1)</f>
        <v>0</v>
      </c>
      <c r="Z124" s="76"/>
    </row>
    <row r="125" spans="1:26" s="77" customFormat="1" ht="4.5" customHeight="1">
      <c r="A125" s="52"/>
      <c r="B125" s="53"/>
      <c r="C125" s="79"/>
      <c r="D125" s="16"/>
      <c r="E125" s="80"/>
      <c r="F125" s="80"/>
      <c r="G125" s="80"/>
      <c r="H125" s="80"/>
      <c r="K125" s="80"/>
      <c r="L125" s="80"/>
      <c r="M125" s="80"/>
      <c r="O125" s="55"/>
      <c r="P125" s="52"/>
      <c r="Q125" s="52"/>
      <c r="R125" s="96"/>
      <c r="S125" s="96"/>
      <c r="T125" s="96"/>
      <c r="U125" s="52"/>
      <c r="V125" s="96"/>
      <c r="W125" s="96"/>
      <c r="X125" s="96"/>
      <c r="Y125" s="96"/>
      <c r="Z125" s="76"/>
    </row>
    <row r="126" spans="1:26" s="77" customFormat="1" ht="12.75" customHeight="1">
      <c r="A126" s="52"/>
      <c r="B126" s="53"/>
      <c r="C126" s="79"/>
      <c r="D126" s="87" t="s">
        <v>260</v>
      </c>
      <c r="E126" s="322" t="str">
        <f>Translations!$B$101</f>
        <v>Storage capacity for the fuel or material in the installation</v>
      </c>
      <c r="F126" s="322"/>
      <c r="G126" s="322"/>
      <c r="H126" s="322"/>
      <c r="I126" s="322"/>
      <c r="J126" s="322"/>
      <c r="K126" s="322"/>
      <c r="L126" s="322"/>
      <c r="M126" s="322"/>
      <c r="N126" s="322"/>
      <c r="O126" s="55"/>
      <c r="P126" s="52"/>
      <c r="Q126" s="52"/>
      <c r="R126" s="52"/>
      <c r="S126" s="52"/>
      <c r="T126" s="52"/>
      <c r="U126" s="52"/>
      <c r="V126" s="52"/>
      <c r="W126" s="52"/>
      <c r="X126" s="52"/>
      <c r="Y126" s="52"/>
      <c r="Z126" s="76"/>
    </row>
    <row r="127" spans="1:26" s="77" customFormat="1" ht="38.25" customHeight="1">
      <c r="A127" s="52"/>
      <c r="B127" s="53"/>
      <c r="C127" s="79"/>
      <c r="D127" s="87"/>
      <c r="E127"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127" s="310"/>
      <c r="G127" s="310"/>
      <c r="H127" s="310"/>
      <c r="I127" s="310"/>
      <c r="J127" s="310"/>
      <c r="K127" s="310"/>
      <c r="L127" s="310"/>
      <c r="M127" s="310"/>
      <c r="N127" s="310"/>
      <c r="O127" s="101"/>
      <c r="P127" s="52"/>
      <c r="Q127" s="52"/>
      <c r="R127" s="52"/>
      <c r="S127" s="52"/>
      <c r="T127" s="52"/>
      <c r="U127" s="52"/>
      <c r="V127" s="52"/>
      <c r="W127" s="52"/>
      <c r="X127" s="52"/>
      <c r="Y127" s="52"/>
      <c r="Z127" s="76"/>
    </row>
    <row r="128" spans="1:26" s="77" customFormat="1" ht="49.5" customHeight="1">
      <c r="A128" s="52"/>
      <c r="B128" s="53"/>
      <c r="C128" s="79"/>
      <c r="D128" s="16"/>
      <c r="E128" s="183" t="str">
        <f>Translations!$B$94</f>
        <v>Name or brief description</v>
      </c>
      <c r="F128" s="88" t="str">
        <f>Translations!$B$103</f>
        <v>Storage capacity [e.g. t or m³] </v>
      </c>
      <c r="G128" s="102"/>
      <c r="H128" s="88" t="str">
        <f>Translations!$B$103</f>
        <v>Storage capacity [e.g. t or m³] </v>
      </c>
      <c r="I128" s="88" t="str">
        <f>Translations!$B$67</f>
        <v>Uncertainty related to each measurement</v>
      </c>
      <c r="J128" s="88" t="str">
        <f>Translations!$B$72</f>
        <v>Type of distribution</v>
      </c>
      <c r="K128" s="88" t="str">
        <f>Translations!$B$78</f>
        <v>Standard or expanded uncertainty?</v>
      </c>
      <c r="L128" s="88" t="str">
        <f>Translations!$B$81</f>
        <v>Value "in service"?</v>
      </c>
      <c r="M128" s="88" t="str">
        <f>Translations!$B$84</f>
        <v>Conversion factor to "in service"</v>
      </c>
      <c r="N128" s="88" t="str">
        <f>Translations!$B$88</f>
        <v>Correlated or uncorrelated?</v>
      </c>
      <c r="O128" s="101"/>
      <c r="P128" s="52"/>
      <c r="Q128" s="52"/>
      <c r="R128" s="89" t="s">
        <v>226</v>
      </c>
      <c r="S128" s="89" t="s">
        <v>224</v>
      </c>
      <c r="T128" s="89" t="s">
        <v>225</v>
      </c>
      <c r="U128" s="89" t="s">
        <v>241</v>
      </c>
      <c r="V128" s="89" t="s">
        <v>305</v>
      </c>
      <c r="W128" s="89" t="s">
        <v>227</v>
      </c>
      <c r="X128" s="89" t="s">
        <v>228</v>
      </c>
      <c r="Y128" s="89" t="s">
        <v>306</v>
      </c>
      <c r="Z128" s="76"/>
    </row>
    <row r="129" spans="1:26" s="77" customFormat="1" ht="12.75" customHeight="1">
      <c r="A129" s="52"/>
      <c r="B129" s="53"/>
      <c r="C129" s="79"/>
      <c r="D129" s="16"/>
      <c r="E129" s="184"/>
      <c r="F129" s="11"/>
      <c r="G129" s="102"/>
      <c r="H129" s="103">
        <f>IF(ISNUMBER(F129),F129,"")</f>
      </c>
      <c r="I129" s="12"/>
      <c r="J129" s="13"/>
      <c r="K129" s="13"/>
      <c r="L129" s="12"/>
      <c r="M129" s="190"/>
      <c r="N129" s="12"/>
      <c r="O129" s="101"/>
      <c r="P129" s="52"/>
      <c r="Q129" s="52"/>
      <c r="R129" s="92">
        <f>IF(J129="",INDEX(EUconst_DistributionCorrection,1),INDEX(EUconst_DistributionCorrection,MATCH(J129,EUconst_DistributionType,0)))</f>
        <v>1</v>
      </c>
      <c r="S129" s="93">
        <f>IF(OR(K129="",J129=INDEX(EUconst_DistributionType,2),J129=INDEX(EUconst_DistributionType,3)),INDEX(EUconst_ConfidenceLevel,1),INDEX(EUconst_ConfidenceLevel,MATCH(K129,EUconst_UncertaintyType,0)))</f>
        <v>0.682689250166422</v>
      </c>
      <c r="T129" s="94">
        <f>IF(N129="",2,INDEX(EUconst_CorrelationFactor,MATCH(N129,EUconst_CorrelationType,0)))</f>
        <v>2</v>
      </c>
      <c r="U129" s="95" t="b">
        <f>OR(J129=INDEX(EUconst_DistributionType,2),J129=INDEX(EUconst_DistributionType,3))</f>
        <v>0</v>
      </c>
      <c r="V129" s="189">
        <f>IF(L129=INDEX(EUconst_InService,1),1,IF(M129="",2,M129))</f>
        <v>2</v>
      </c>
      <c r="W129" s="97">
        <f>IF(H129="","",2^(T129)*(ABS(H129)*I129*V129/R129/TINV(1-S129,10^6))^2)</f>
      </c>
      <c r="X129" s="97" t="b">
        <f>OR(INDEX(EUconst_DistributionType,2)=J129,INDEX(EUconst_DistributionType,3)=J129)</f>
        <v>0</v>
      </c>
      <c r="Y129" s="97" t="b">
        <f>L129=INDEX(EUconst_InService,1)</f>
        <v>0</v>
      </c>
      <c r="Z129" s="76"/>
    </row>
    <row r="130" spans="1:26" s="77" customFormat="1" ht="4.5" customHeight="1">
      <c r="A130" s="52"/>
      <c r="B130" s="53"/>
      <c r="C130" s="79"/>
      <c r="D130" s="16"/>
      <c r="E130" s="16"/>
      <c r="F130" s="16"/>
      <c r="G130" s="16"/>
      <c r="H130" s="16"/>
      <c r="I130" s="16"/>
      <c r="J130" s="16"/>
      <c r="K130" s="16"/>
      <c r="L130" s="16"/>
      <c r="M130" s="16"/>
      <c r="N130" s="16"/>
      <c r="O130" s="101"/>
      <c r="P130" s="52"/>
      <c r="Q130" s="52"/>
      <c r="R130" s="104"/>
      <c r="S130" s="105"/>
      <c r="T130" s="106"/>
      <c r="U130" s="107"/>
      <c r="V130" s="96"/>
      <c r="W130" s="108"/>
      <c r="X130" s="108"/>
      <c r="Y130" s="98"/>
      <c r="Z130" s="76"/>
    </row>
    <row r="131" spans="1:26" s="77" customFormat="1" ht="12.75" customHeight="1">
      <c r="A131" s="52"/>
      <c r="B131" s="53"/>
      <c r="C131" s="79"/>
      <c r="D131" s="87" t="s">
        <v>262</v>
      </c>
      <c r="E131" s="322" t="str">
        <f>Translations!$B$104</f>
        <v>Storage levels at the begining and the end of the year</v>
      </c>
      <c r="F131" s="322"/>
      <c r="G131" s="322"/>
      <c r="H131" s="322"/>
      <c r="I131" s="322"/>
      <c r="J131" s="322"/>
      <c r="K131" s="322"/>
      <c r="L131" s="322"/>
      <c r="M131" s="322"/>
      <c r="N131" s="322"/>
      <c r="O131" s="101"/>
      <c r="P131" s="52"/>
      <c r="Q131" s="52"/>
      <c r="R131" s="52"/>
      <c r="S131" s="52"/>
      <c r="T131" s="52"/>
      <c r="U131" s="52"/>
      <c r="V131" s="52"/>
      <c r="W131" s="52"/>
      <c r="X131" s="52"/>
      <c r="Y131" s="52"/>
      <c r="Z131" s="76"/>
    </row>
    <row r="132" spans="1:26" s="77" customFormat="1" ht="25.5" customHeight="1">
      <c r="A132" s="52"/>
      <c r="B132" s="53"/>
      <c r="C132" s="79"/>
      <c r="D132" s="87"/>
      <c r="E132"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132" s="310"/>
      <c r="G132" s="310"/>
      <c r="H132" s="310"/>
      <c r="I132" s="310"/>
      <c r="J132" s="310"/>
      <c r="K132" s="310"/>
      <c r="L132" s="310"/>
      <c r="M132" s="310"/>
      <c r="N132" s="310"/>
      <c r="O132" s="101"/>
      <c r="P132" s="52"/>
      <c r="Q132" s="52"/>
      <c r="R132" s="52"/>
      <c r="S132" s="52"/>
      <c r="T132" s="52"/>
      <c r="U132" s="52"/>
      <c r="V132" s="52"/>
      <c r="W132" s="52"/>
      <c r="X132" s="52"/>
      <c r="Y132" s="52"/>
      <c r="Z132" s="76"/>
    </row>
    <row r="133" spans="1:26" s="77" customFormat="1" ht="49.5" customHeight="1">
      <c r="A133" s="52"/>
      <c r="B133" s="53"/>
      <c r="C133" s="79"/>
      <c r="D133" s="16"/>
      <c r="E133" s="183" t="str">
        <f>Translations!$B$94</f>
        <v>Name or brief description</v>
      </c>
      <c r="F133" s="88" t="str">
        <f>Translations!$B$106</f>
        <v>Stock level 
[e.g. t or m³] </v>
      </c>
      <c r="G133" s="102"/>
      <c r="H133" s="88" t="str">
        <f>Translations!$B$106</f>
        <v>Stock level 
[e.g. t or m³] </v>
      </c>
      <c r="K133" s="80"/>
      <c r="L133" s="80"/>
      <c r="M133" s="80"/>
      <c r="N133" s="80"/>
      <c r="O133" s="101"/>
      <c r="P133" s="52"/>
      <c r="Q133" s="52"/>
      <c r="R133" s="52"/>
      <c r="S133" s="52"/>
      <c r="T133" s="52"/>
      <c r="U133" s="52"/>
      <c r="V133" s="52"/>
      <c r="W133" s="52"/>
      <c r="X133" s="52"/>
      <c r="Y133" s="52"/>
      <c r="Z133" s="76"/>
    </row>
    <row r="134" spans="1:26" s="77" customFormat="1" ht="12.75" customHeight="1">
      <c r="A134" s="52"/>
      <c r="B134" s="53"/>
      <c r="C134" s="79"/>
      <c r="D134" s="16"/>
      <c r="E134" s="185" t="str">
        <f>Translations!$B$107</f>
        <v>Beginning of the year</v>
      </c>
      <c r="F134" s="11"/>
      <c r="G134" s="102"/>
      <c r="H134" s="103">
        <f>IF(ISNUMBER(F134),F134,"")</f>
      </c>
      <c r="K134" s="80"/>
      <c r="L134" s="80"/>
      <c r="M134" s="80"/>
      <c r="N134" s="80"/>
      <c r="O134" s="101"/>
      <c r="P134" s="52"/>
      <c r="Q134" s="52"/>
      <c r="R134" s="52"/>
      <c r="S134" s="52"/>
      <c r="T134" s="52"/>
      <c r="U134" s="52"/>
      <c r="V134" s="52"/>
      <c r="W134" s="52"/>
      <c r="X134" s="52"/>
      <c r="Y134" s="52"/>
      <c r="Z134" s="76"/>
    </row>
    <row r="135" spans="1:26" s="77" customFormat="1" ht="12.75" customHeight="1">
      <c r="A135" s="52"/>
      <c r="B135" s="53"/>
      <c r="C135" s="79"/>
      <c r="D135" s="16"/>
      <c r="E135" s="185" t="str">
        <f>Translations!$B$108</f>
        <v>End of the year</v>
      </c>
      <c r="F135" s="11"/>
      <c r="G135" s="102"/>
      <c r="H135" s="103">
        <f>IF(ISNUMBER(F135),F135,"")</f>
      </c>
      <c r="K135" s="80"/>
      <c r="L135" s="80"/>
      <c r="M135" s="80"/>
      <c r="N135" s="80"/>
      <c r="O135" s="101"/>
      <c r="P135" s="52"/>
      <c r="Q135" s="52"/>
      <c r="R135" s="52"/>
      <c r="S135" s="52"/>
      <c r="T135" s="52"/>
      <c r="U135" s="52"/>
      <c r="V135" s="52"/>
      <c r="W135" s="52"/>
      <c r="X135" s="52"/>
      <c r="Y135" s="52"/>
      <c r="Z135" s="76"/>
    </row>
    <row r="136" spans="1:26" s="77" customFormat="1" ht="4.5" customHeight="1">
      <c r="A136" s="52"/>
      <c r="B136" s="53"/>
      <c r="C136" s="79"/>
      <c r="D136" s="16"/>
      <c r="E136" s="80"/>
      <c r="F136" s="80"/>
      <c r="G136" s="80"/>
      <c r="H136" s="80"/>
      <c r="J136" s="80"/>
      <c r="K136" s="80"/>
      <c r="L136" s="80"/>
      <c r="M136" s="80"/>
      <c r="N136" s="80"/>
      <c r="O136" s="101"/>
      <c r="P136" s="52"/>
      <c r="Q136" s="52"/>
      <c r="R136" s="52"/>
      <c r="S136" s="52"/>
      <c r="T136" s="52"/>
      <c r="U136" s="52"/>
      <c r="V136" s="52"/>
      <c r="W136" s="52"/>
      <c r="X136" s="52"/>
      <c r="Y136" s="52"/>
      <c r="Z136" s="76"/>
    </row>
    <row r="137" spans="1:26" s="77" customFormat="1" ht="12.75" customHeight="1">
      <c r="A137" s="52"/>
      <c r="B137" s="53"/>
      <c r="C137" s="79"/>
      <c r="D137" s="87" t="s">
        <v>263</v>
      </c>
      <c r="E137" s="109" t="str">
        <f>Translations!$B$109</f>
        <v>Average annual quantity consumed [e.g. t or Nm³] </v>
      </c>
      <c r="F137" s="109"/>
      <c r="G137" s="109"/>
      <c r="H137" s="110"/>
      <c r="I137" s="111"/>
      <c r="J137" s="112">
        <f>IF(COUNT(H112:H116,H120:H124,H134:H135)&gt;0,SUM(H112:H116,H134)-SUM(H120:H124,H135),"")</f>
      </c>
      <c r="K137" s="337" t="str">
        <f>Translations!$B$110</f>
        <v>Storage capacity (share of annual quantity):</v>
      </c>
      <c r="L137" s="338"/>
      <c r="M137" s="339"/>
      <c r="N137" s="113">
        <f>IF(ISNUMBER(J137),IF(J137&gt;0,SUM(H129)/J137,""),"")</f>
      </c>
      <c r="O137" s="101"/>
      <c r="P137" s="52"/>
      <c r="Q137" s="52"/>
      <c r="R137" s="52"/>
      <c r="S137" s="52"/>
      <c r="T137" s="52"/>
      <c r="U137" s="52"/>
      <c r="V137" s="52"/>
      <c r="W137" s="52"/>
      <c r="X137" s="52"/>
      <c r="Y137" s="52"/>
      <c r="Z137" s="76"/>
    </row>
    <row r="138" spans="1:26" s="77" customFormat="1" ht="25.5" customHeight="1">
      <c r="A138" s="52"/>
      <c r="B138" s="53"/>
      <c r="C138" s="79"/>
      <c r="D138" s="16"/>
      <c r="E138" s="310" t="str">
        <f>Translations!$B$111</f>
        <v>The annual quantity is calculated by deducting exported amounts under b) from amounts imported/consumed under a, as well as the stock level changes under d.</v>
      </c>
      <c r="F138" s="310"/>
      <c r="G138" s="310"/>
      <c r="H138" s="310"/>
      <c r="I138" s="310"/>
      <c r="J138" s="310"/>
      <c r="K138" s="80"/>
      <c r="L138" s="80"/>
      <c r="M138" s="80"/>
      <c r="N138" s="191">
        <f>IF(N137="","",IF(N137&gt;=5%,"&gt;=5%","&lt;5%"))</f>
      </c>
      <c r="O138" s="101"/>
      <c r="P138" s="52"/>
      <c r="Q138" s="52"/>
      <c r="R138" s="52"/>
      <c r="S138" s="52"/>
      <c r="T138" s="52"/>
      <c r="U138" s="52"/>
      <c r="V138" s="52"/>
      <c r="W138" s="52"/>
      <c r="X138" s="52"/>
      <c r="Y138" s="52"/>
      <c r="Z138" s="76"/>
    </row>
    <row r="139" spans="1:26" s="77" customFormat="1" ht="4.5" customHeight="1">
      <c r="A139" s="52"/>
      <c r="B139" s="53"/>
      <c r="C139" s="79"/>
      <c r="D139" s="16"/>
      <c r="E139" s="114"/>
      <c r="F139" s="114"/>
      <c r="G139" s="114"/>
      <c r="J139" s="115"/>
      <c r="K139" s="80"/>
      <c r="L139" s="80"/>
      <c r="M139" s="80"/>
      <c r="N139" s="80"/>
      <c r="O139" s="55"/>
      <c r="P139" s="52"/>
      <c r="Q139" s="52"/>
      <c r="R139" s="52"/>
      <c r="S139" s="52"/>
      <c r="T139" s="52"/>
      <c r="U139" s="52"/>
      <c r="V139" s="52"/>
      <c r="W139" s="52"/>
      <c r="X139" s="52"/>
      <c r="Y139" s="52"/>
      <c r="Z139" s="76"/>
    </row>
    <row r="140" spans="1:26" s="77" customFormat="1" ht="12.75" customHeight="1">
      <c r="A140" s="52"/>
      <c r="B140" s="53"/>
      <c r="C140" s="79"/>
      <c r="D140" s="87" t="s">
        <v>272</v>
      </c>
      <c r="E140" s="318" t="str">
        <f>Translations!$B$112</f>
        <v>Total uncertainty (k=1, 1σ, 68%)</v>
      </c>
      <c r="F140" s="318"/>
      <c r="G140" s="318"/>
      <c r="H140" s="110"/>
      <c r="I140" s="110"/>
      <c r="J140" s="116">
        <f>IF(OR(J137="",J137=0),"",SQRT(SUM(W112:W116,W120:W124,W129))/J137)</f>
      </c>
      <c r="L140" s="80"/>
      <c r="M140" s="117"/>
      <c r="N140" s="80"/>
      <c r="O140" s="55"/>
      <c r="P140" s="52"/>
      <c r="Q140" s="52"/>
      <c r="R140" s="52"/>
      <c r="S140" s="52"/>
      <c r="T140" s="52"/>
      <c r="U140" s="52"/>
      <c r="V140" s="52"/>
      <c r="W140" s="52"/>
      <c r="X140" s="52"/>
      <c r="Y140" s="52"/>
      <c r="Z140" s="76"/>
    </row>
    <row r="141" spans="1:26" s="77" customFormat="1" ht="12.75" customHeight="1">
      <c r="A141" s="52"/>
      <c r="B141" s="53"/>
      <c r="C141" s="79"/>
      <c r="D141" s="87" t="s">
        <v>295</v>
      </c>
      <c r="E141" s="308" t="str">
        <f>Translations!$B$113</f>
        <v>Total uncertainty (k=2, 2σ, 95%)</v>
      </c>
      <c r="F141" s="308"/>
      <c r="G141" s="308"/>
      <c r="H141" s="118"/>
      <c r="I141" s="118"/>
      <c r="J141" s="119">
        <f>IF(J140="","",J140*2)</f>
      </c>
      <c r="L141" s="120"/>
      <c r="M141" s="80"/>
      <c r="N141" s="80"/>
      <c r="O141" s="55"/>
      <c r="P141" s="52"/>
      <c r="Q141" s="52"/>
      <c r="R141" s="52"/>
      <c r="S141" s="52"/>
      <c r="T141" s="52"/>
      <c r="U141" s="52"/>
      <c r="V141" s="52"/>
      <c r="W141" s="121"/>
      <c r="X141" s="121"/>
      <c r="Y141" s="121"/>
      <c r="Z141" s="76"/>
    </row>
    <row r="142" spans="1:26" s="77" customFormat="1" ht="25.5" customHeight="1">
      <c r="A142" s="52"/>
      <c r="B142" s="53"/>
      <c r="C142" s="79"/>
      <c r="D142" s="16"/>
      <c r="E142" s="311" t="str">
        <f>Translations!$B$114</f>
        <v>This is the overall uncertainty associated with the annual quantity. The value displayed here is the uncertainty which has to be compared with the threshold of the required tier to check compliance.</v>
      </c>
      <c r="F142" s="311"/>
      <c r="G142" s="311"/>
      <c r="H142" s="311"/>
      <c r="I142" s="311"/>
      <c r="J142" s="311"/>
      <c r="K142" s="311"/>
      <c r="L142" s="80"/>
      <c r="M142" s="80"/>
      <c r="N142" s="80"/>
      <c r="O142" s="55"/>
      <c r="P142" s="52"/>
      <c r="Q142" s="52"/>
      <c r="R142" s="52"/>
      <c r="S142" s="52"/>
      <c r="T142" s="52"/>
      <c r="U142" s="52"/>
      <c r="V142" s="52"/>
      <c r="W142" s="52"/>
      <c r="X142" s="52"/>
      <c r="Y142" s="52"/>
      <c r="Z142" s="76"/>
    </row>
    <row r="143" spans="1:31" ht="12.75" customHeight="1" thickBot="1">
      <c r="A143" s="65"/>
      <c r="B143" s="53"/>
      <c r="C143" s="66"/>
      <c r="D143" s="67"/>
      <c r="E143" s="68"/>
      <c r="F143" s="69"/>
      <c r="G143" s="70"/>
      <c r="H143" s="70"/>
      <c r="I143" s="70"/>
      <c r="J143" s="70"/>
      <c r="K143" s="70"/>
      <c r="L143" s="70"/>
      <c r="M143" s="70"/>
      <c r="N143" s="70"/>
      <c r="O143" s="71"/>
      <c r="P143" s="72"/>
      <c r="Q143" s="72"/>
      <c r="R143" s="72"/>
      <c r="S143" s="72"/>
      <c r="T143" s="72"/>
      <c r="U143" s="72"/>
      <c r="V143" s="72"/>
      <c r="W143" s="73"/>
      <c r="X143" s="73"/>
      <c r="Y143" s="73"/>
      <c r="Z143" s="74"/>
      <c r="AA143" s="75"/>
      <c r="AB143" s="75"/>
      <c r="AC143" s="75"/>
      <c r="AD143" s="75"/>
      <c r="AE143" s="75"/>
    </row>
    <row r="144" spans="1:26" s="77" customFormat="1" ht="12.75" customHeight="1" thickBot="1">
      <c r="A144" s="52"/>
      <c r="B144" s="53"/>
      <c r="C144" s="16"/>
      <c r="D144" s="16"/>
      <c r="E144" s="16"/>
      <c r="F144" s="16"/>
      <c r="G144" s="16"/>
      <c r="H144" s="16"/>
      <c r="I144" s="16"/>
      <c r="J144" s="16"/>
      <c r="K144" s="16"/>
      <c r="L144" s="16"/>
      <c r="M144" s="16"/>
      <c r="N144" s="16"/>
      <c r="O144" s="55"/>
      <c r="P144" s="52"/>
      <c r="Q144" s="52"/>
      <c r="R144" s="52"/>
      <c r="S144" s="52"/>
      <c r="T144" s="52"/>
      <c r="U144" s="52"/>
      <c r="V144" s="52"/>
      <c r="W144" s="52"/>
      <c r="X144" s="52"/>
      <c r="Y144" s="52"/>
      <c r="Z144" s="76"/>
    </row>
    <row r="145" spans="1:26" s="77" customFormat="1" ht="15.75" customHeight="1" thickBot="1">
      <c r="A145" s="52"/>
      <c r="B145" s="53"/>
      <c r="C145" s="78">
        <f>C79+1</f>
        <v>3</v>
      </c>
      <c r="D145" s="16"/>
      <c r="E145" s="324" t="str">
        <f>Translations!$B$53</f>
        <v>This is an optional tool for calculating the uncertainty associated with the measurement of annual quantities</v>
      </c>
      <c r="F145" s="324"/>
      <c r="G145" s="324"/>
      <c r="H145" s="324"/>
      <c r="I145" s="324"/>
      <c r="J145" s="324"/>
      <c r="K145" s="324"/>
      <c r="L145" s="324"/>
      <c r="M145" s="324"/>
      <c r="N145" s="324"/>
      <c r="O145" s="55"/>
      <c r="P145" s="52"/>
      <c r="Q145" s="52"/>
      <c r="R145" s="52"/>
      <c r="S145" s="52"/>
      <c r="T145" s="52"/>
      <c r="U145" s="52"/>
      <c r="V145" s="52"/>
      <c r="W145" s="52"/>
      <c r="X145" s="52"/>
      <c r="Y145" s="52"/>
      <c r="Z145" s="76"/>
    </row>
    <row r="146" spans="1:26" s="77" customFormat="1" ht="4.5" customHeight="1">
      <c r="A146" s="52"/>
      <c r="B146" s="53"/>
      <c r="C146" s="79"/>
      <c r="D146" s="16"/>
      <c r="E146" s="80"/>
      <c r="F146" s="80"/>
      <c r="G146" s="80"/>
      <c r="H146" s="80"/>
      <c r="I146" s="80"/>
      <c r="J146" s="80"/>
      <c r="K146" s="80"/>
      <c r="L146" s="80"/>
      <c r="M146" s="80"/>
      <c r="N146" s="80"/>
      <c r="O146" s="55"/>
      <c r="P146" s="52"/>
      <c r="Q146" s="52"/>
      <c r="R146" s="52"/>
      <c r="S146" s="52"/>
      <c r="T146" s="52"/>
      <c r="U146" s="52"/>
      <c r="V146" s="52"/>
      <c r="W146" s="52"/>
      <c r="X146" s="52"/>
      <c r="Y146" s="52"/>
      <c r="Z146" s="76"/>
    </row>
    <row r="147" spans="1:26" s="77" customFormat="1" ht="38.25" customHeight="1">
      <c r="A147" s="81"/>
      <c r="B147" s="53"/>
      <c r="C147" s="16"/>
      <c r="D147" s="16"/>
      <c r="E147" s="82" t="str">
        <f>Translations!$B$54</f>
        <v>Quantity (imported, consumed)</v>
      </c>
      <c r="F147" s="312" t="str">
        <f>Translations!$B$55</f>
        <v>Please enter here information for each measurement instrument (e.g. operator has two sub-meters to give total amounts consumed or data obtained from each supplier of the specific fuel or material).</v>
      </c>
      <c r="G147" s="312"/>
      <c r="H147" s="312"/>
      <c r="I147" s="312"/>
      <c r="J147" s="312"/>
      <c r="K147" s="312"/>
      <c r="L147" s="312"/>
      <c r="M147" s="312"/>
      <c r="N147" s="312"/>
      <c r="O147" s="83"/>
      <c r="P147" s="84"/>
      <c r="Q147" s="84"/>
      <c r="R147" s="84"/>
      <c r="S147" s="84"/>
      <c r="T147" s="84"/>
      <c r="U147" s="84"/>
      <c r="V147" s="84"/>
      <c r="W147" s="85"/>
      <c r="X147" s="85"/>
      <c r="Y147" s="85"/>
      <c r="Z147" s="76"/>
    </row>
    <row r="148" spans="1:26" s="77" customFormat="1" ht="25.5" customHeight="1">
      <c r="A148" s="81"/>
      <c r="B148" s="53"/>
      <c r="C148" s="16"/>
      <c r="D148" s="16"/>
      <c r="E148" s="82" t="str">
        <f>Translations!$B$56</f>
        <v>Quantity (exported)</v>
      </c>
      <c r="F148" s="312" t="str">
        <f>Translations!$B$57</f>
        <v>Please enter here information for each measurement instrument related to any amounts of the fuel or material that are exported from the installation instead of being consumed therein (e.g. natural gas or fuel oil sold to third parties).</v>
      </c>
      <c r="G148" s="312"/>
      <c r="H148" s="312"/>
      <c r="I148" s="312"/>
      <c r="J148" s="312"/>
      <c r="K148" s="312"/>
      <c r="L148" s="312"/>
      <c r="M148" s="312"/>
      <c r="N148" s="312"/>
      <c r="O148" s="83"/>
      <c r="P148" s="84"/>
      <c r="Q148" s="84"/>
      <c r="R148" s="84"/>
      <c r="S148" s="84"/>
      <c r="T148" s="84"/>
      <c r="U148" s="84"/>
      <c r="V148" s="84"/>
      <c r="W148" s="85"/>
      <c r="X148" s="85"/>
      <c r="Y148" s="85"/>
      <c r="Z148" s="76"/>
    </row>
    <row r="149" spans="1:26" s="77" customFormat="1" ht="12.75" customHeight="1">
      <c r="A149" s="81"/>
      <c r="B149" s="53"/>
      <c r="C149" s="16"/>
      <c r="D149" s="16"/>
      <c r="E149" s="82" t="str">
        <f>Translations!$B$58</f>
        <v>Quantity (stored)</v>
      </c>
      <c r="F149" s="312" t="str">
        <f>Translations!$B$59</f>
        <v>Please enter here information on the stock levels (e.g. storage tanks, silos) in which the fuel or material is stored.</v>
      </c>
      <c r="G149" s="312"/>
      <c r="H149" s="312"/>
      <c r="I149" s="312"/>
      <c r="J149" s="312"/>
      <c r="K149" s="312"/>
      <c r="L149" s="312"/>
      <c r="M149" s="312"/>
      <c r="N149" s="312"/>
      <c r="O149" s="83"/>
      <c r="P149" s="84"/>
      <c r="Q149" s="84"/>
      <c r="R149" s="84"/>
      <c r="S149" s="84"/>
      <c r="T149" s="84"/>
      <c r="U149" s="84"/>
      <c r="V149" s="84"/>
      <c r="W149" s="85"/>
      <c r="X149" s="85"/>
      <c r="Y149" s="85"/>
      <c r="Z149" s="76"/>
    </row>
    <row r="150" spans="1:26" s="77" customFormat="1" ht="12.75" customHeight="1">
      <c r="A150" s="81"/>
      <c r="B150" s="53"/>
      <c r="C150" s="16"/>
      <c r="D150" s="16"/>
      <c r="E150" s="319" t="str">
        <f>Translations!$B$60</f>
        <v>Quantity per measurement</v>
      </c>
      <c r="F150" s="312" t="str">
        <f>Translations!$B$61</f>
        <v>Please enter here for each measurement instrument involved the average quantity per measurement and to which the uncertainty is associated.</v>
      </c>
      <c r="G150" s="312"/>
      <c r="H150" s="312"/>
      <c r="I150" s="312"/>
      <c r="J150" s="312"/>
      <c r="K150" s="312"/>
      <c r="L150" s="312"/>
      <c r="M150" s="312"/>
      <c r="N150" s="312"/>
      <c r="O150" s="83"/>
      <c r="P150" s="84"/>
      <c r="Q150" s="84"/>
      <c r="R150" s="84"/>
      <c r="S150" s="84"/>
      <c r="T150" s="84"/>
      <c r="U150" s="84"/>
      <c r="V150" s="84"/>
      <c r="W150" s="85"/>
      <c r="X150" s="85"/>
      <c r="Y150" s="85"/>
      <c r="Z150" s="76"/>
    </row>
    <row r="151" spans="1:26" s="77" customFormat="1" ht="38.25" customHeight="1">
      <c r="A151" s="81"/>
      <c r="B151" s="53"/>
      <c r="C151" s="16"/>
      <c r="D151" s="16"/>
      <c r="E151" s="326"/>
      <c r="F151"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151" s="312"/>
      <c r="H151" s="312"/>
      <c r="I151" s="312"/>
      <c r="J151" s="312"/>
      <c r="K151" s="312"/>
      <c r="L151" s="312"/>
      <c r="M151" s="312"/>
      <c r="N151" s="312"/>
      <c r="O151" s="83"/>
      <c r="P151" s="84"/>
      <c r="Q151" s="84"/>
      <c r="R151" s="84"/>
      <c r="S151" s="84"/>
      <c r="T151" s="84"/>
      <c r="U151" s="84"/>
      <c r="V151" s="84"/>
      <c r="W151" s="85"/>
      <c r="X151" s="85"/>
      <c r="Y151" s="85"/>
      <c r="Z151" s="76"/>
    </row>
    <row r="152" spans="1:26" s="77" customFormat="1" ht="25.5" customHeight="1">
      <c r="A152" s="81"/>
      <c r="B152" s="53"/>
      <c r="C152" s="16"/>
      <c r="D152" s="16"/>
      <c r="E152" s="321"/>
      <c r="F152" s="312" t="str">
        <f>Translations!$B$63</f>
        <v>Example 2: A gas-fired district heating installation has two boilers. Activity data measurements are based on readings from the two flow meters adjacent to each boiler. In that case, two lines have to be used, one for each flow meter.</v>
      </c>
      <c r="G152" s="312"/>
      <c r="H152" s="312"/>
      <c r="I152" s="312"/>
      <c r="J152" s="312"/>
      <c r="K152" s="312"/>
      <c r="L152" s="312"/>
      <c r="M152" s="312"/>
      <c r="N152" s="312"/>
      <c r="O152" s="83"/>
      <c r="P152" s="84"/>
      <c r="Q152" s="84"/>
      <c r="R152" s="84"/>
      <c r="S152" s="84"/>
      <c r="T152" s="84"/>
      <c r="U152" s="84"/>
      <c r="V152" s="84"/>
      <c r="W152" s="85"/>
      <c r="X152" s="85"/>
      <c r="Y152" s="85"/>
      <c r="Z152" s="76"/>
    </row>
    <row r="153" spans="1:26" s="77" customFormat="1" ht="12.75" customHeight="1">
      <c r="A153" s="81"/>
      <c r="B153" s="53"/>
      <c r="C153" s="16"/>
      <c r="D153" s="16"/>
      <c r="E153" s="319" t="str">
        <f>Translations!$B$64</f>
        <v>Number of measurements</v>
      </c>
      <c r="F153" s="314" t="str">
        <f>Translations!$B$65</f>
        <v>Please enter here the annual number of measurements which the uncertainty is associated with.</v>
      </c>
      <c r="G153" s="314"/>
      <c r="H153" s="314"/>
      <c r="I153" s="314"/>
      <c r="J153" s="314"/>
      <c r="K153" s="314"/>
      <c r="L153" s="314"/>
      <c r="M153" s="314"/>
      <c r="N153" s="314"/>
      <c r="O153" s="83"/>
      <c r="P153" s="84"/>
      <c r="Q153" s="84"/>
      <c r="R153" s="84"/>
      <c r="S153" s="84"/>
      <c r="T153" s="84"/>
      <c r="U153" s="84"/>
      <c r="V153" s="84"/>
      <c r="W153" s="85"/>
      <c r="X153" s="85"/>
      <c r="Y153" s="85"/>
      <c r="Z153" s="76"/>
    </row>
    <row r="154" spans="1:26" s="77" customFormat="1" ht="12.75" customHeight="1">
      <c r="A154" s="81"/>
      <c r="B154" s="53"/>
      <c r="C154" s="16"/>
      <c r="D154" s="16"/>
      <c r="E154" s="321"/>
      <c r="F154" s="314" t="str">
        <f>Translations!$B$66</f>
        <v>The multiplication of that number with the quantity per measurement amounts to the amounts to the annual quantity determined by this measurement instrument.</v>
      </c>
      <c r="G154" s="314"/>
      <c r="H154" s="314"/>
      <c r="I154" s="314"/>
      <c r="J154" s="314"/>
      <c r="K154" s="314"/>
      <c r="L154" s="314"/>
      <c r="M154" s="314"/>
      <c r="N154" s="314"/>
      <c r="O154" s="83"/>
      <c r="P154" s="84"/>
      <c r="Q154" s="84"/>
      <c r="R154" s="84"/>
      <c r="S154" s="84"/>
      <c r="T154" s="84"/>
      <c r="U154" s="84"/>
      <c r="V154" s="84"/>
      <c r="W154" s="85"/>
      <c r="X154" s="85"/>
      <c r="Y154" s="85"/>
      <c r="Z154" s="76"/>
    </row>
    <row r="155" spans="1:26" s="77" customFormat="1" ht="12.75" customHeight="1">
      <c r="A155" s="52"/>
      <c r="B155" s="53"/>
      <c r="C155" s="79"/>
      <c r="D155" s="16"/>
      <c r="E155" s="319" t="str">
        <f>Translations!$B$67</f>
        <v>Uncertainty related to each measurement</v>
      </c>
      <c r="F155" s="312" t="str">
        <f>Translations!$B$68</f>
        <v>Please enter here the relative uncertainty associated with each measurement, expressed as %.</v>
      </c>
      <c r="G155" s="312"/>
      <c r="H155" s="312"/>
      <c r="I155" s="312"/>
      <c r="J155" s="312"/>
      <c r="K155" s="312"/>
      <c r="L155" s="312"/>
      <c r="M155" s="312"/>
      <c r="N155" s="312"/>
      <c r="O155" s="55"/>
      <c r="P155" s="52"/>
      <c r="Q155" s="52"/>
      <c r="R155" s="52"/>
      <c r="S155" s="52"/>
      <c r="T155" s="52"/>
      <c r="U155" s="52"/>
      <c r="V155" s="52"/>
      <c r="W155" s="52"/>
      <c r="X155" s="52"/>
      <c r="Y155" s="52"/>
      <c r="Z155" s="76"/>
    </row>
    <row r="156" spans="1:26" s="77" customFormat="1" ht="38.25" customHeight="1">
      <c r="A156" s="52"/>
      <c r="B156" s="53"/>
      <c r="C156" s="79"/>
      <c r="D156" s="16"/>
      <c r="E156" s="326"/>
      <c r="F156"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156" s="312"/>
      <c r="H156" s="312"/>
      <c r="I156" s="312"/>
      <c r="J156" s="312"/>
      <c r="K156" s="312"/>
      <c r="L156" s="312"/>
      <c r="M156" s="312"/>
      <c r="N156" s="312"/>
      <c r="O156" s="55"/>
      <c r="P156" s="52"/>
      <c r="Q156" s="52"/>
      <c r="R156" s="52"/>
      <c r="S156" s="52"/>
      <c r="T156" s="52"/>
      <c r="U156" s="52"/>
      <c r="V156" s="52"/>
      <c r="W156" s="52"/>
      <c r="X156" s="52"/>
      <c r="Y156" s="52"/>
      <c r="Z156" s="76"/>
    </row>
    <row r="157" spans="1:26" s="77" customFormat="1" ht="25.5" customHeight="1">
      <c r="A157" s="52"/>
      <c r="B157" s="53"/>
      <c r="C157" s="79"/>
      <c r="D157" s="16"/>
      <c r="E157" s="326"/>
      <c r="F157" s="312" t="str">
        <f>Translations!$B$70</f>
        <v>The uncertainty can be obtained from different sources, e.g. maximum permissible errors in service in legal metrological control, results from calibration, manufacturer's specification, etc.</v>
      </c>
      <c r="G157" s="312"/>
      <c r="H157" s="312"/>
      <c r="I157" s="312"/>
      <c r="J157" s="312"/>
      <c r="K157" s="312"/>
      <c r="L157" s="312"/>
      <c r="M157" s="312"/>
      <c r="N157" s="312"/>
      <c r="O157" s="55"/>
      <c r="P157" s="52"/>
      <c r="Q157" s="52"/>
      <c r="R157" s="52"/>
      <c r="S157" s="52"/>
      <c r="T157" s="52"/>
      <c r="U157" s="52"/>
      <c r="V157" s="52"/>
      <c r="W157" s="52"/>
      <c r="X157" s="52"/>
      <c r="Y157" s="52"/>
      <c r="Z157" s="76"/>
    </row>
    <row r="158" spans="1:26" s="77" customFormat="1" ht="25.5" customHeight="1">
      <c r="A158" s="52"/>
      <c r="B158" s="53"/>
      <c r="C158" s="79"/>
      <c r="D158" s="16"/>
      <c r="E158" s="321"/>
      <c r="F158" s="312" t="str">
        <f>Translations!$B$71</f>
        <v>The type of uncertainty distribution and the coverage (standard or expanded) associated with that percentage will have to be provided in the following columns (see below.)</v>
      </c>
      <c r="G158" s="312"/>
      <c r="H158" s="312"/>
      <c r="I158" s="312"/>
      <c r="J158" s="312"/>
      <c r="K158" s="312"/>
      <c r="L158" s="312"/>
      <c r="M158" s="312"/>
      <c r="N158" s="312"/>
      <c r="O158" s="55"/>
      <c r="P158" s="52"/>
      <c r="Q158" s="52"/>
      <c r="R158" s="52"/>
      <c r="S158" s="52"/>
      <c r="T158" s="52"/>
      <c r="U158" s="52"/>
      <c r="V158" s="52"/>
      <c r="W158" s="52"/>
      <c r="X158" s="52"/>
      <c r="Y158" s="52"/>
      <c r="Z158" s="76"/>
    </row>
    <row r="159" spans="1:26" s="77" customFormat="1" ht="12.75" customHeight="1">
      <c r="A159" s="52"/>
      <c r="B159" s="53"/>
      <c r="C159" s="79"/>
      <c r="D159" s="16"/>
      <c r="E159" s="319" t="str">
        <f>Translations!$B$72</f>
        <v>Type of distribution</v>
      </c>
      <c r="F159" s="312" t="str">
        <f>Translations!$B$73</f>
        <v>Please enter here the relevant type of uncertainty distribution choosing one of the following from the drop-down list:</v>
      </c>
      <c r="G159" s="312"/>
      <c r="H159" s="312"/>
      <c r="I159" s="312"/>
      <c r="J159" s="312"/>
      <c r="K159" s="312"/>
      <c r="L159" s="312"/>
      <c r="M159" s="312"/>
      <c r="N159" s="312"/>
      <c r="O159" s="55"/>
      <c r="P159" s="52"/>
      <c r="Q159" s="52"/>
      <c r="R159" s="52"/>
      <c r="S159" s="52"/>
      <c r="T159" s="52"/>
      <c r="U159" s="52"/>
      <c r="V159" s="52"/>
      <c r="W159" s="52"/>
      <c r="X159" s="52"/>
      <c r="Y159" s="52"/>
      <c r="Z159" s="76"/>
    </row>
    <row r="160" spans="1:26" s="77" customFormat="1" ht="25.5" customHeight="1">
      <c r="A160" s="81"/>
      <c r="B160" s="53"/>
      <c r="C160" s="16"/>
      <c r="D160" s="16"/>
      <c r="E160" s="320"/>
      <c r="F160" s="86" t="s">
        <v>69</v>
      </c>
      <c r="G160" s="310" t="str">
        <f>Translations!$B$74</f>
        <v>normal distribution: this type of distribution typically occurs for uncertainties provided in calibration reports, manufacturer’s specifications and combined uncertainties.</v>
      </c>
      <c r="H160" s="310"/>
      <c r="I160" s="310"/>
      <c r="J160" s="310"/>
      <c r="K160" s="310"/>
      <c r="L160" s="310"/>
      <c r="M160" s="310"/>
      <c r="N160" s="310"/>
      <c r="O160" s="83"/>
      <c r="P160" s="84"/>
      <c r="Q160" s="84"/>
      <c r="R160" s="84"/>
      <c r="S160" s="84"/>
      <c r="T160" s="84"/>
      <c r="U160" s="84"/>
      <c r="V160" s="84"/>
      <c r="W160" s="85"/>
      <c r="X160" s="85"/>
      <c r="Y160" s="85"/>
      <c r="Z160" s="76"/>
    </row>
    <row r="161" spans="1:26" s="77" customFormat="1" ht="12.75" customHeight="1">
      <c r="A161" s="81"/>
      <c r="B161" s="53"/>
      <c r="C161" s="16"/>
      <c r="D161" s="16"/>
      <c r="E161" s="320"/>
      <c r="F161" s="86" t="s">
        <v>69</v>
      </c>
      <c r="G161" s="310" t="str">
        <f>Translations!$B$75</f>
        <v>rectangular distribution: this type of distribution typically occurs for maximum permissible errors, tolerances and uncertainties provided in reference books.</v>
      </c>
      <c r="H161" s="310"/>
      <c r="I161" s="310"/>
      <c r="J161" s="310"/>
      <c r="K161" s="310"/>
      <c r="L161" s="310"/>
      <c r="M161" s="310"/>
      <c r="N161" s="310"/>
      <c r="O161" s="83"/>
      <c r="P161" s="84"/>
      <c r="Q161" s="84"/>
      <c r="R161" s="84"/>
      <c r="S161" s="84"/>
      <c r="T161" s="84"/>
      <c r="U161" s="84"/>
      <c r="V161" s="84"/>
      <c r="W161" s="85"/>
      <c r="X161" s="85"/>
      <c r="Y161" s="85"/>
      <c r="Z161" s="76"/>
    </row>
    <row r="162" spans="1:26" s="77" customFormat="1" ht="25.5" customHeight="1">
      <c r="A162" s="81"/>
      <c r="B162" s="53"/>
      <c r="C162" s="16"/>
      <c r="D162" s="16"/>
      <c r="E162" s="320"/>
      <c r="F162" s="86" t="s">
        <v>69</v>
      </c>
      <c r="G162" s="310" t="str">
        <f>Translations!$B$76</f>
        <v>triangular distribution: this type of distribution is typically used e.g. where there is only limited sample data for a population, cases where the relationship between variables is known but data is scarce, etc.</v>
      </c>
      <c r="H162" s="310"/>
      <c r="I162" s="310"/>
      <c r="J162" s="310"/>
      <c r="K162" s="310"/>
      <c r="L162" s="310"/>
      <c r="M162" s="310"/>
      <c r="N162" s="310"/>
      <c r="O162" s="83"/>
      <c r="P162" s="84"/>
      <c r="Q162" s="84"/>
      <c r="R162" s="84"/>
      <c r="S162" s="84"/>
      <c r="T162" s="84"/>
      <c r="U162" s="84"/>
      <c r="V162" s="84"/>
      <c r="W162" s="85"/>
      <c r="X162" s="85"/>
      <c r="Y162" s="85"/>
      <c r="Z162" s="76"/>
    </row>
    <row r="163" spans="1:26" s="77" customFormat="1" ht="12.75" customHeight="1">
      <c r="A163" s="81"/>
      <c r="B163" s="53"/>
      <c r="C163" s="16"/>
      <c r="D163" s="16"/>
      <c r="E163" s="321"/>
      <c r="F163" s="86" t="s">
        <v>69</v>
      </c>
      <c r="G163" s="315" t="str">
        <f>Translations!$B$77</f>
        <v>unknown distribution: if the distribution is unknown, a normal distribution is assumed.</v>
      </c>
      <c r="H163" s="315"/>
      <c r="I163" s="315"/>
      <c r="J163" s="315"/>
      <c r="K163" s="315"/>
      <c r="L163" s="315"/>
      <c r="M163" s="315"/>
      <c r="N163" s="315"/>
      <c r="O163" s="83"/>
      <c r="P163" s="84"/>
      <c r="Q163" s="84"/>
      <c r="R163" s="84"/>
      <c r="S163" s="84"/>
      <c r="T163" s="84"/>
      <c r="U163" s="84"/>
      <c r="V163" s="84"/>
      <c r="W163" s="85"/>
      <c r="X163" s="85"/>
      <c r="Y163" s="85"/>
      <c r="Z163" s="76"/>
    </row>
    <row r="164" spans="1:26" s="77" customFormat="1" ht="12.75" customHeight="1">
      <c r="A164" s="52"/>
      <c r="B164" s="53"/>
      <c r="C164" s="79"/>
      <c r="D164" s="16"/>
      <c r="E164" s="319" t="str">
        <f>Translations!$B$78</f>
        <v>Standard or expanded uncertainty?</v>
      </c>
      <c r="F164" s="312" t="str">
        <f>Translations!$B$79</f>
        <v>For normal distributions, please enter here whether the uncertainty provided is the standard (1σ, k=1, 68%) or expanded (2σ, k=2, 95%) uncertainty.</v>
      </c>
      <c r="G164" s="312"/>
      <c r="H164" s="312"/>
      <c r="I164" s="312"/>
      <c r="J164" s="312"/>
      <c r="K164" s="312"/>
      <c r="L164" s="312"/>
      <c r="M164" s="312"/>
      <c r="N164" s="312"/>
      <c r="O164" s="55"/>
      <c r="P164" s="52"/>
      <c r="Q164" s="52"/>
      <c r="R164" s="52"/>
      <c r="S164" s="52"/>
      <c r="T164" s="52"/>
      <c r="U164" s="52"/>
      <c r="V164" s="52"/>
      <c r="W164" s="52"/>
      <c r="X164" s="52"/>
      <c r="Y164" s="52"/>
      <c r="Z164" s="76"/>
    </row>
    <row r="165" spans="1:26" s="77" customFormat="1" ht="25.5" customHeight="1">
      <c r="A165" s="52"/>
      <c r="B165" s="53"/>
      <c r="C165" s="79"/>
      <c r="D165" s="16"/>
      <c r="E165" s="321"/>
      <c r="F165" s="312" t="str">
        <f>Translations!$B$80</f>
        <v>For all other types of distribution, entries here are not relevant and the cell will be greyed out.</v>
      </c>
      <c r="G165" s="312"/>
      <c r="H165" s="312"/>
      <c r="I165" s="312"/>
      <c r="J165" s="312"/>
      <c r="K165" s="312"/>
      <c r="L165" s="312"/>
      <c r="M165" s="312"/>
      <c r="N165" s="312"/>
      <c r="O165" s="55"/>
      <c r="P165" s="52"/>
      <c r="Q165" s="52"/>
      <c r="R165" s="52"/>
      <c r="S165" s="52"/>
      <c r="T165" s="52"/>
      <c r="U165" s="52"/>
      <c r="V165" s="52"/>
      <c r="W165" s="52"/>
      <c r="X165" s="52"/>
      <c r="Y165" s="52"/>
      <c r="Z165" s="76"/>
    </row>
    <row r="166" spans="1:26" s="77" customFormat="1" ht="25.5" customHeight="1">
      <c r="A166" s="52"/>
      <c r="B166" s="53"/>
      <c r="C166" s="79"/>
      <c r="D166" s="16"/>
      <c r="E166" s="319" t="str">
        <f>Translations!$B$81</f>
        <v>Value "in service"?</v>
      </c>
      <c r="F166"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66" s="312"/>
      <c r="H166" s="312"/>
      <c r="I166" s="312"/>
      <c r="J166" s="312"/>
      <c r="K166" s="312"/>
      <c r="L166" s="312"/>
      <c r="M166" s="312"/>
      <c r="N166" s="312"/>
      <c r="O166" s="55"/>
      <c r="P166" s="52"/>
      <c r="Q166" s="52"/>
      <c r="R166" s="52"/>
      <c r="S166" s="52"/>
      <c r="T166" s="52"/>
      <c r="U166" s="52"/>
      <c r="V166" s="52"/>
      <c r="W166" s="52"/>
      <c r="X166" s="52"/>
      <c r="Y166" s="52"/>
      <c r="Z166" s="76"/>
    </row>
    <row r="167" spans="1:26" s="77" customFormat="1" ht="25.5" customHeight="1">
      <c r="A167" s="52"/>
      <c r="B167" s="53"/>
      <c r="C167" s="79"/>
      <c r="D167" s="16"/>
      <c r="E167" s="321"/>
      <c r="F167" s="312" t="str">
        <f>Translations!$B$83</f>
        <v>The uncertainty would be "not in service" if it relates e.g. to the maximum permissible error (but not in service), calibration certificates etc.</v>
      </c>
      <c r="G167" s="312"/>
      <c r="H167" s="312"/>
      <c r="I167" s="312"/>
      <c r="J167" s="312"/>
      <c r="K167" s="312"/>
      <c r="L167" s="312"/>
      <c r="M167" s="312"/>
      <c r="N167" s="312"/>
      <c r="O167" s="55"/>
      <c r="P167" s="52"/>
      <c r="Q167" s="52"/>
      <c r="R167" s="52"/>
      <c r="S167" s="52"/>
      <c r="T167" s="52"/>
      <c r="U167" s="52"/>
      <c r="V167" s="52"/>
      <c r="W167" s="52"/>
      <c r="X167" s="52"/>
      <c r="Y167" s="52"/>
      <c r="Z167" s="76"/>
    </row>
    <row r="168" spans="1:26" s="77" customFormat="1" ht="12.75" customHeight="1">
      <c r="A168" s="52"/>
      <c r="B168" s="53"/>
      <c r="C168" s="79"/>
      <c r="D168" s="16"/>
      <c r="E168" s="319" t="str">
        <f>Translations!$B$84</f>
        <v>Conversion factor to "in service"</v>
      </c>
      <c r="F168" s="312" t="str">
        <f>Translations!$B$85</f>
        <v>Please enter here the conversion factor for the uncertainty "in service". If "in service" is selected above, the cell will be greyed out and a value of 1 applied. </v>
      </c>
      <c r="G168" s="312"/>
      <c r="H168" s="312"/>
      <c r="I168" s="312"/>
      <c r="J168" s="312"/>
      <c r="K168" s="312"/>
      <c r="L168" s="312"/>
      <c r="M168" s="312"/>
      <c r="N168" s="312"/>
      <c r="O168" s="55"/>
      <c r="P168" s="52"/>
      <c r="Q168" s="52"/>
      <c r="R168" s="52"/>
      <c r="S168" s="52"/>
      <c r="T168" s="52"/>
      <c r="U168" s="52"/>
      <c r="V168" s="52"/>
      <c r="W168" s="52"/>
      <c r="X168" s="52"/>
      <c r="Y168" s="52"/>
      <c r="Z168" s="76"/>
    </row>
    <row r="169" spans="1:26" s="77" customFormat="1" ht="54.75" customHeight="1">
      <c r="A169" s="52"/>
      <c r="B169" s="53"/>
      <c r="C169" s="79"/>
      <c r="D169" s="16"/>
      <c r="E169" s="326"/>
      <c r="F169"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69" s="336"/>
      <c r="H169" s="336"/>
      <c r="I169" s="336"/>
      <c r="J169" s="336"/>
      <c r="K169" s="336"/>
      <c r="L169" s="336"/>
      <c r="M169" s="336"/>
      <c r="N169" s="336"/>
      <c r="O169" s="55"/>
      <c r="P169" s="52"/>
      <c r="Q169" s="52"/>
      <c r="R169" s="52"/>
      <c r="S169" s="52"/>
      <c r="T169" s="52"/>
      <c r="U169" s="52"/>
      <c r="V169" s="52"/>
      <c r="W169" s="52"/>
      <c r="X169" s="52"/>
      <c r="Y169" s="52"/>
      <c r="Z169" s="76"/>
    </row>
    <row r="170" spans="1:26" s="77" customFormat="1" ht="12.75" customHeight="1">
      <c r="A170" s="52"/>
      <c r="B170" s="53"/>
      <c r="C170" s="79"/>
      <c r="D170" s="16"/>
      <c r="E170" s="321"/>
      <c r="F170" s="340" t="str">
        <f>Translations!$B$87</f>
        <v>If no entries are made here, a value of 2 to convert the uncertainty to "in service" will be applied.</v>
      </c>
      <c r="G170" s="340"/>
      <c r="H170" s="340"/>
      <c r="I170" s="340"/>
      <c r="J170" s="340"/>
      <c r="K170" s="340"/>
      <c r="L170" s="340"/>
      <c r="M170" s="340"/>
      <c r="N170" s="340"/>
      <c r="O170" s="55"/>
      <c r="P170" s="52"/>
      <c r="Q170" s="52"/>
      <c r="R170" s="52"/>
      <c r="S170" s="52"/>
      <c r="T170" s="52"/>
      <c r="U170" s="52"/>
      <c r="V170" s="52"/>
      <c r="W170" s="52"/>
      <c r="X170" s="52"/>
      <c r="Y170" s="52"/>
      <c r="Z170" s="76"/>
    </row>
    <row r="171" spans="1:26" s="77" customFormat="1" ht="12.75" customHeight="1">
      <c r="A171" s="52"/>
      <c r="B171" s="53"/>
      <c r="C171" s="79"/>
      <c r="D171" s="16"/>
      <c r="E171" s="319" t="str">
        <f>Translations!$B$88</f>
        <v>Correlated or uncorrelated?</v>
      </c>
      <c r="F171" s="312" t="str">
        <f>Translations!$B$89</f>
        <v>Please enter here whether the individual measurements are correlated or uncorrelated. </v>
      </c>
      <c r="G171" s="312"/>
      <c r="H171" s="312"/>
      <c r="I171" s="312"/>
      <c r="J171" s="312"/>
      <c r="K171" s="312"/>
      <c r="L171" s="312"/>
      <c r="M171" s="312"/>
      <c r="N171" s="312"/>
      <c r="O171" s="55"/>
      <c r="P171" s="52"/>
      <c r="Q171" s="52"/>
      <c r="R171" s="52"/>
      <c r="S171" s="52"/>
      <c r="T171" s="52"/>
      <c r="U171" s="52"/>
      <c r="V171" s="52"/>
      <c r="W171" s="52"/>
      <c r="X171" s="52"/>
      <c r="Y171" s="52"/>
      <c r="Z171" s="76"/>
    </row>
    <row r="172" spans="1:26" s="77" customFormat="1" ht="49.5" customHeight="1">
      <c r="A172" s="52"/>
      <c r="B172" s="53"/>
      <c r="C172" s="79"/>
      <c r="D172" s="16"/>
      <c r="E172" s="320"/>
      <c r="F172"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72" s="312"/>
      <c r="H172" s="312"/>
      <c r="I172" s="312"/>
      <c r="J172" s="312"/>
      <c r="K172" s="312"/>
      <c r="L172" s="312"/>
      <c r="M172" s="312"/>
      <c r="N172" s="312"/>
      <c r="O172" s="55"/>
      <c r="P172" s="52"/>
      <c r="Q172" s="52"/>
      <c r="R172" s="52"/>
      <c r="S172" s="52"/>
      <c r="T172" s="52"/>
      <c r="U172" s="52"/>
      <c r="V172" s="52"/>
      <c r="W172" s="52"/>
      <c r="X172" s="52"/>
      <c r="Y172" s="52"/>
      <c r="Z172" s="76"/>
    </row>
    <row r="173" spans="1:26" s="77" customFormat="1" ht="24" customHeight="1">
      <c r="A173" s="52"/>
      <c r="B173" s="53"/>
      <c r="C173" s="79"/>
      <c r="D173" s="16"/>
      <c r="E173" s="320"/>
      <c r="F173" s="312" t="str">
        <f>Translations!$B$91</f>
        <v>In practice, input quantities are often correlated because the same physical measurement standard, measuring instrument, reference date, or even measurement method is used in the estimation of their values.</v>
      </c>
      <c r="G173" s="312"/>
      <c r="H173" s="312"/>
      <c r="I173" s="312"/>
      <c r="J173" s="312"/>
      <c r="K173" s="312"/>
      <c r="L173" s="312"/>
      <c r="M173" s="312"/>
      <c r="N173" s="312"/>
      <c r="O173" s="55"/>
      <c r="P173" s="52"/>
      <c r="Q173" s="52"/>
      <c r="R173" s="52"/>
      <c r="S173" s="52"/>
      <c r="T173" s="52"/>
      <c r="U173" s="52"/>
      <c r="V173" s="52"/>
      <c r="W173" s="52"/>
      <c r="X173" s="52"/>
      <c r="Y173" s="52"/>
      <c r="Z173" s="76"/>
    </row>
    <row r="174" spans="1:26" s="77" customFormat="1" ht="24" customHeight="1">
      <c r="A174" s="52"/>
      <c r="B174" s="53"/>
      <c r="C174" s="79"/>
      <c r="D174" s="16"/>
      <c r="E174" s="320"/>
      <c r="F174" s="312" t="str">
        <f>Translations!$B$92</f>
        <v>Example: Each batch of a solid material purchased on the market is measured by the operator's weighbridge. In this case the measurements may have to be assumed as being correlated.</v>
      </c>
      <c r="G174" s="312"/>
      <c r="H174" s="312"/>
      <c r="I174" s="312"/>
      <c r="J174" s="312"/>
      <c r="K174" s="312"/>
      <c r="L174" s="312"/>
      <c r="M174" s="312"/>
      <c r="N174" s="312"/>
      <c r="O174" s="55"/>
      <c r="P174" s="52"/>
      <c r="Q174" s="52"/>
      <c r="R174" s="52"/>
      <c r="S174" s="52"/>
      <c r="T174" s="52"/>
      <c r="U174" s="52"/>
      <c r="V174" s="52"/>
      <c r="W174" s="52"/>
      <c r="X174" s="52"/>
      <c r="Y174" s="52"/>
      <c r="Z174" s="76"/>
    </row>
    <row r="175" spans="1:26" s="77" customFormat="1" ht="4.5" customHeight="1">
      <c r="A175" s="52"/>
      <c r="B175" s="53"/>
      <c r="C175" s="79"/>
      <c r="D175" s="16"/>
      <c r="E175" s="80"/>
      <c r="F175" s="80"/>
      <c r="G175" s="80"/>
      <c r="H175" s="80"/>
      <c r="I175" s="80"/>
      <c r="J175" s="80"/>
      <c r="K175" s="80"/>
      <c r="L175" s="80"/>
      <c r="M175" s="80"/>
      <c r="N175" s="80"/>
      <c r="O175" s="55"/>
      <c r="P175" s="52"/>
      <c r="Q175" s="52"/>
      <c r="R175" s="52"/>
      <c r="S175" s="52"/>
      <c r="T175" s="52"/>
      <c r="U175" s="52"/>
      <c r="V175" s="52"/>
      <c r="W175" s="52"/>
      <c r="X175" s="52"/>
      <c r="Y175" s="52"/>
      <c r="Z175" s="76"/>
    </row>
    <row r="176" spans="1:26" s="77" customFormat="1" ht="12.75" customHeight="1">
      <c r="A176" s="52"/>
      <c r="B176" s="53"/>
      <c r="C176" s="79"/>
      <c r="D176" s="87" t="s">
        <v>254</v>
      </c>
      <c r="E176" s="323" t="str">
        <f>Translations!$B$93</f>
        <v>Amount of fuel or material imported to/consumed within the installation</v>
      </c>
      <c r="F176" s="323"/>
      <c r="G176" s="323"/>
      <c r="H176" s="323"/>
      <c r="I176" s="323"/>
      <c r="J176" s="323"/>
      <c r="K176" s="323"/>
      <c r="L176" s="323"/>
      <c r="M176" s="323"/>
      <c r="N176" s="323"/>
      <c r="O176" s="55"/>
      <c r="P176" s="52"/>
      <c r="Q176" s="52"/>
      <c r="R176" s="52"/>
      <c r="S176" s="52"/>
      <c r="T176" s="52"/>
      <c r="U176" s="52"/>
      <c r="V176" s="52"/>
      <c r="W176" s="52"/>
      <c r="X176" s="52"/>
      <c r="Y176" s="52"/>
      <c r="Z176" s="76"/>
    </row>
    <row r="177" spans="1:26" s="77" customFormat="1" ht="49.5" customHeight="1">
      <c r="A177" s="52"/>
      <c r="B177" s="53"/>
      <c r="C177" s="79"/>
      <c r="D177" s="16"/>
      <c r="E177" s="183" t="str">
        <f>Translations!$B$94</f>
        <v>Name or brief description</v>
      </c>
      <c r="F177" s="88" t="str">
        <f>Translations!$B$95</f>
        <v>Quantity per measurement [e.g. t or Nm³] </v>
      </c>
      <c r="G177" s="88" t="str">
        <f>Translations!$B$96</f>
        <v>Annual number of measurements</v>
      </c>
      <c r="H177" s="88" t="str">
        <f>Translations!$B$97</f>
        <v>Annual quantity [e.g. t or Nm³] </v>
      </c>
      <c r="I177" s="88" t="str">
        <f>Translations!$B$67</f>
        <v>Uncertainty related to each measurement</v>
      </c>
      <c r="J177" s="88" t="str">
        <f>Translations!$B$72</f>
        <v>Type of distribution</v>
      </c>
      <c r="K177" s="88" t="str">
        <f>Translations!$B$78</f>
        <v>Standard or expanded uncertainty?</v>
      </c>
      <c r="L177" s="88" t="str">
        <f>Translations!$B$81</f>
        <v>Value "in service"?</v>
      </c>
      <c r="M177" s="88" t="str">
        <f>Translations!$B$84</f>
        <v>Conversion factor to "in service"</v>
      </c>
      <c r="N177" s="88" t="str">
        <f>Translations!$B$88</f>
        <v>Correlated or uncorrelated?</v>
      </c>
      <c r="O177" s="55"/>
      <c r="P177" s="52"/>
      <c r="Q177" s="52"/>
      <c r="R177" s="89" t="s">
        <v>226</v>
      </c>
      <c r="S177" s="89" t="s">
        <v>224</v>
      </c>
      <c r="T177" s="89" t="s">
        <v>225</v>
      </c>
      <c r="U177" s="89" t="s">
        <v>241</v>
      </c>
      <c r="V177" s="89" t="s">
        <v>305</v>
      </c>
      <c r="W177" s="89" t="s">
        <v>227</v>
      </c>
      <c r="X177" s="89" t="s">
        <v>228</v>
      </c>
      <c r="Y177" s="89" t="s">
        <v>306</v>
      </c>
      <c r="Z177" s="76"/>
    </row>
    <row r="178" spans="1:26" s="77" customFormat="1" ht="12.75" customHeight="1">
      <c r="A178" s="52"/>
      <c r="B178" s="53"/>
      <c r="C178" s="79"/>
      <c r="D178" s="90" t="s">
        <v>255</v>
      </c>
      <c r="E178" s="180"/>
      <c r="F178" s="2"/>
      <c r="G178" s="2"/>
      <c r="H178" s="91">
        <f>IF(COUNT(F178:G178)&gt;0,F178*G178,"")</f>
      </c>
      <c r="I178" s="3"/>
      <c r="J178" s="4"/>
      <c r="K178" s="4"/>
      <c r="L178" s="6"/>
      <c r="M178" s="186"/>
      <c r="N178" s="6"/>
      <c r="O178" s="55"/>
      <c r="P178" s="52"/>
      <c r="Q178" s="52"/>
      <c r="R178" s="92">
        <f>IF(J178="",INDEX(EUconst_DistributionCorrection,1),INDEX(EUconst_DistributionCorrection,MATCH(J178,EUconst_DistributionType,0)))</f>
        <v>1</v>
      </c>
      <c r="S178" s="93">
        <f>IF(OR(K178="",J178=INDEX(EUconst_DistributionType,2),J178=INDEX(EUconst_DistributionType,3)),INDEX(EUconst_ConfidenceLevel,1),INDEX(EUconst_ConfidenceLevel,MATCH(K178,EUconst_UncertaintyType,0)))</f>
        <v>0.682689250166422</v>
      </c>
      <c r="T178" s="94">
        <f>IF(N178="",2,INDEX(EUconst_CorrelationFactor,MATCH(N178,EUconst_CorrelationType,0)))</f>
        <v>2</v>
      </c>
      <c r="U178" s="95" t="b">
        <f>OR(J178=INDEX(EUconst_DistributionType,2),J178=INDEX(EUconst_DistributionType,3))</f>
        <v>0</v>
      </c>
      <c r="V178" s="189">
        <f>IF(L178=INDEX(EUconst_InService,1),1,IF(M178="",2,M178))</f>
        <v>2</v>
      </c>
      <c r="W178" s="97">
        <f>IF(F178="","",ABS(G178)^T178*(ABS(F178)*I178*V178/R178/TINV(1-S178,10^6))^2)</f>
      </c>
      <c r="X178" s="97" t="b">
        <f>OR(INDEX(EUconst_DistributionType,2)=J178,INDEX(EUconst_DistributionType,3)=J178)</f>
        <v>0</v>
      </c>
      <c r="Y178" s="97" t="b">
        <f>L178=INDEX(EUconst_InService,1)</f>
        <v>0</v>
      </c>
      <c r="Z178" s="76"/>
    </row>
    <row r="179" spans="1:26" s="77" customFormat="1" ht="12.75" customHeight="1">
      <c r="A179" s="52"/>
      <c r="B179" s="53"/>
      <c r="C179" s="79"/>
      <c r="D179" s="90" t="s">
        <v>256</v>
      </c>
      <c r="E179" s="181"/>
      <c r="F179" s="5"/>
      <c r="G179" s="5"/>
      <c r="H179" s="99">
        <f>IF(COUNT(F179:G179)&gt;0,F179*G179,"")</f>
      </c>
      <c r="I179" s="6"/>
      <c r="J179" s="7"/>
      <c r="K179" s="7"/>
      <c r="L179" s="6"/>
      <c r="M179" s="187"/>
      <c r="N179" s="6"/>
      <c r="O179" s="55"/>
      <c r="P179" s="52"/>
      <c r="Q179" s="52"/>
      <c r="R179" s="92">
        <f>IF(J179="",INDEX(EUconst_DistributionCorrection,1),INDEX(EUconst_DistributionCorrection,MATCH(J179,EUconst_DistributionType,0)))</f>
        <v>1</v>
      </c>
      <c r="S179" s="93">
        <f>IF(OR(K179="",J179=INDEX(EUconst_DistributionType,2),J179=INDEX(EUconst_DistributionType,3)),INDEX(EUconst_ConfidenceLevel,1),INDEX(EUconst_ConfidenceLevel,MATCH(K179,EUconst_UncertaintyType,0)))</f>
        <v>0.682689250166422</v>
      </c>
      <c r="T179" s="94">
        <f>IF(N179="",2,INDEX(EUconst_CorrelationFactor,MATCH(N179,EUconst_CorrelationType,0)))</f>
        <v>2</v>
      </c>
      <c r="U179" s="95" t="b">
        <f>OR(J179=INDEX(EUconst_DistributionType,2),J179=INDEX(EUconst_DistributionType,3))</f>
        <v>0</v>
      </c>
      <c r="V179" s="189">
        <f>IF(L179=INDEX(EUconst_InService,1),1,IF(M179="",2,M179))</f>
        <v>2</v>
      </c>
      <c r="W179" s="97">
        <f>IF(F179="","",ABS(G179)^T179*(ABS(F179)*I179*V179/R179/TINV(1-S179,10^6))^2)</f>
      </c>
      <c r="X179" s="97" t="b">
        <f>OR(INDEX(EUconst_DistributionType,2)=J179,INDEX(EUconst_DistributionType,3)=J179)</f>
        <v>0</v>
      </c>
      <c r="Y179" s="97" t="b">
        <f>L179=INDEX(EUconst_InService,1)</f>
        <v>0</v>
      </c>
      <c r="Z179" s="76"/>
    </row>
    <row r="180" spans="1:26" s="77" customFormat="1" ht="12.75" customHeight="1">
      <c r="A180" s="52"/>
      <c r="B180" s="53"/>
      <c r="C180" s="79"/>
      <c r="D180" s="90" t="s">
        <v>253</v>
      </c>
      <c r="E180" s="181"/>
      <c r="F180" s="5"/>
      <c r="G180" s="5"/>
      <c r="H180" s="99">
        <f>IF(COUNT(F180:G180)&gt;0,F180*G180,"")</f>
      </c>
      <c r="I180" s="6"/>
      <c r="J180" s="7"/>
      <c r="K180" s="7"/>
      <c r="L180" s="6"/>
      <c r="M180" s="187"/>
      <c r="N180" s="6"/>
      <c r="O180" s="55"/>
      <c r="P180" s="52"/>
      <c r="Q180" s="52"/>
      <c r="R180" s="92">
        <f>IF(J180="",INDEX(EUconst_DistributionCorrection,1),INDEX(EUconst_DistributionCorrection,MATCH(J180,EUconst_DistributionType,0)))</f>
        <v>1</v>
      </c>
      <c r="S180" s="93">
        <f>IF(OR(K180="",J180=INDEX(EUconst_DistributionType,2),J180=INDEX(EUconst_DistributionType,3)),INDEX(EUconst_ConfidenceLevel,1),INDEX(EUconst_ConfidenceLevel,MATCH(K180,EUconst_UncertaintyType,0)))</f>
        <v>0.682689250166422</v>
      </c>
      <c r="T180" s="94">
        <f>IF(N180="",2,INDEX(EUconst_CorrelationFactor,MATCH(N180,EUconst_CorrelationType,0)))</f>
        <v>2</v>
      </c>
      <c r="U180" s="95" t="b">
        <f>OR(J180=INDEX(EUconst_DistributionType,2),J180=INDEX(EUconst_DistributionType,3))</f>
        <v>0</v>
      </c>
      <c r="V180" s="189">
        <f>IF(L180=INDEX(EUconst_InService,1),1,IF(M180="",2,M180))</f>
        <v>2</v>
      </c>
      <c r="W180" s="97">
        <f>IF(F180="","",ABS(G180)^T180*(ABS(F180)*I180*V180/R180/TINV(1-S180,10^6))^2)</f>
      </c>
      <c r="X180" s="97" t="b">
        <f>OR(INDEX(EUconst_DistributionType,2)=J180,INDEX(EUconst_DistributionType,3)=J180)</f>
        <v>0</v>
      </c>
      <c r="Y180" s="97" t="b">
        <f>L180=INDEX(EUconst_InService,1)</f>
        <v>0</v>
      </c>
      <c r="Z180" s="76"/>
    </row>
    <row r="181" spans="1:26" s="77" customFormat="1" ht="12.75" customHeight="1">
      <c r="A181" s="52"/>
      <c r="B181" s="53"/>
      <c r="C181" s="79"/>
      <c r="D181" s="90" t="s">
        <v>257</v>
      </c>
      <c r="E181" s="181"/>
      <c r="F181" s="5"/>
      <c r="G181" s="5"/>
      <c r="H181" s="99">
        <f>IF(COUNT(F181:G181)&gt;0,F181*G181,"")</f>
      </c>
      <c r="I181" s="6"/>
      <c r="J181" s="7"/>
      <c r="K181" s="7"/>
      <c r="L181" s="6"/>
      <c r="M181" s="187"/>
      <c r="N181" s="6"/>
      <c r="O181" s="55"/>
      <c r="P181" s="52"/>
      <c r="Q181" s="52"/>
      <c r="R181" s="92">
        <f>IF(J181="",INDEX(EUconst_DistributionCorrection,1),INDEX(EUconst_DistributionCorrection,MATCH(J181,EUconst_DistributionType,0)))</f>
        <v>1</v>
      </c>
      <c r="S181" s="93">
        <f>IF(OR(K181="",J181=INDEX(EUconst_DistributionType,2),J181=INDEX(EUconst_DistributionType,3)),INDEX(EUconst_ConfidenceLevel,1),INDEX(EUconst_ConfidenceLevel,MATCH(K181,EUconst_UncertaintyType,0)))</f>
        <v>0.682689250166422</v>
      </c>
      <c r="T181" s="94">
        <f>IF(N181="",2,INDEX(EUconst_CorrelationFactor,MATCH(N181,EUconst_CorrelationType,0)))</f>
        <v>2</v>
      </c>
      <c r="U181" s="95" t="b">
        <f>OR(J181=INDEX(EUconst_DistributionType,2),J181=INDEX(EUconst_DistributionType,3))</f>
        <v>0</v>
      </c>
      <c r="V181" s="189">
        <f>IF(L181=INDEX(EUconst_InService,1),1,IF(M181="",2,M181))</f>
        <v>2</v>
      </c>
      <c r="W181" s="97">
        <f>IF(F181="","",ABS(G181)^T181*(ABS(F181)*I181*V181/R181/TINV(1-S181,10^6))^2)</f>
      </c>
      <c r="X181" s="97" t="b">
        <f>OR(INDEX(EUconst_DistributionType,2)=J181,INDEX(EUconst_DistributionType,3)=J181)</f>
        <v>0</v>
      </c>
      <c r="Y181" s="97" t="b">
        <f>L181=INDEX(EUconst_InService,1)</f>
        <v>0</v>
      </c>
      <c r="Z181" s="76"/>
    </row>
    <row r="182" spans="1:26" s="77" customFormat="1" ht="12.75" customHeight="1">
      <c r="A182" s="52"/>
      <c r="B182" s="53"/>
      <c r="C182" s="79"/>
      <c r="D182" s="90" t="s">
        <v>258</v>
      </c>
      <c r="E182" s="182"/>
      <c r="F182" s="8"/>
      <c r="G182" s="8"/>
      <c r="H182" s="100">
        <f>IF(COUNT(F182:G182)&gt;0,F182*G182,"")</f>
      </c>
      <c r="I182" s="9"/>
      <c r="J182" s="10"/>
      <c r="K182" s="10"/>
      <c r="L182" s="9"/>
      <c r="M182" s="188"/>
      <c r="N182" s="9"/>
      <c r="O182" s="55"/>
      <c r="P182" s="52"/>
      <c r="Q182" s="52"/>
      <c r="R182" s="92">
        <f>IF(J182="",INDEX(EUconst_DistributionCorrection,1),INDEX(EUconst_DistributionCorrection,MATCH(J182,EUconst_DistributionType,0)))</f>
        <v>1</v>
      </c>
      <c r="S182" s="93">
        <f>IF(OR(K182="",J182=INDEX(EUconst_DistributionType,2),J182=INDEX(EUconst_DistributionType,3)),INDEX(EUconst_ConfidenceLevel,1),INDEX(EUconst_ConfidenceLevel,MATCH(K182,EUconst_UncertaintyType,0)))</f>
        <v>0.682689250166422</v>
      </c>
      <c r="T182" s="94">
        <f>IF(N182="",2,INDEX(EUconst_CorrelationFactor,MATCH(N182,EUconst_CorrelationType,0)))</f>
        <v>2</v>
      </c>
      <c r="U182" s="95" t="b">
        <f>OR(J182=INDEX(EUconst_DistributionType,2),J182=INDEX(EUconst_DistributionType,3))</f>
        <v>0</v>
      </c>
      <c r="V182" s="189">
        <f>IF(L182=INDEX(EUconst_InService,1),1,IF(M182="",2,M182))</f>
        <v>2</v>
      </c>
      <c r="W182" s="97">
        <f>IF(F182="","",ABS(G182)^T182*(ABS(F182)*I182*V182/R182/TINV(1-S182,10^6))^2)</f>
      </c>
      <c r="X182" s="97" t="b">
        <f>OR(INDEX(EUconst_DistributionType,2)=J182,INDEX(EUconst_DistributionType,3)=J182)</f>
        <v>0</v>
      </c>
      <c r="Y182" s="97" t="b">
        <f>L182=INDEX(EUconst_InService,1)</f>
        <v>0</v>
      </c>
      <c r="Z182" s="76">
        <f>IF(F182="","",ABS(G182)^T182*(ABS(F182)*I182/R182/TINV(1-S182,10^6))^2)</f>
      </c>
    </row>
    <row r="183" spans="1:26" s="77" customFormat="1" ht="4.5" customHeight="1">
      <c r="A183" s="52"/>
      <c r="B183" s="53"/>
      <c r="C183" s="79"/>
      <c r="D183" s="16"/>
      <c r="E183" s="80"/>
      <c r="F183" s="80"/>
      <c r="G183" s="80"/>
      <c r="H183" s="80"/>
      <c r="K183" s="80"/>
      <c r="L183" s="80"/>
      <c r="M183" s="80"/>
      <c r="O183" s="55"/>
      <c r="P183" s="52"/>
      <c r="Q183" s="52"/>
      <c r="R183" s="96"/>
      <c r="S183" s="96"/>
      <c r="T183" s="96"/>
      <c r="U183" s="52"/>
      <c r="V183" s="96"/>
      <c r="W183" s="96"/>
      <c r="X183" s="96"/>
      <c r="Y183" s="96"/>
      <c r="Z183" s="76"/>
    </row>
    <row r="184" spans="1:26" s="77" customFormat="1" ht="12.75" customHeight="1">
      <c r="A184" s="52"/>
      <c r="B184" s="53"/>
      <c r="C184" s="79"/>
      <c r="D184" s="87" t="s">
        <v>259</v>
      </c>
      <c r="E184" s="323" t="str">
        <f>Translations!$B$98</f>
        <v>Amount of fuel or material exported from the installation</v>
      </c>
      <c r="F184" s="323"/>
      <c r="G184" s="323"/>
      <c r="H184" s="323"/>
      <c r="I184" s="323"/>
      <c r="J184" s="323"/>
      <c r="K184" s="323"/>
      <c r="L184" s="323"/>
      <c r="M184" s="323"/>
      <c r="N184" s="323"/>
      <c r="O184" s="55"/>
      <c r="P184" s="52"/>
      <c r="Q184" s="52"/>
      <c r="R184" s="52"/>
      <c r="S184" s="52"/>
      <c r="T184" s="52"/>
      <c r="U184" s="52"/>
      <c r="V184" s="52"/>
      <c r="W184" s="52"/>
      <c r="X184" s="52"/>
      <c r="Y184" s="52"/>
      <c r="Z184" s="76"/>
    </row>
    <row r="185" spans="1:26" s="77" customFormat="1" ht="49.5" customHeight="1">
      <c r="A185" s="52"/>
      <c r="B185" s="53"/>
      <c r="C185" s="79"/>
      <c r="D185" s="16"/>
      <c r="E185" s="183" t="str">
        <f>Translations!$B$94</f>
        <v>Name or brief description</v>
      </c>
      <c r="F185" s="88" t="str">
        <f>Translations!$B$99</f>
        <v>Quantity per delivery [e.g. t or Nm³] </v>
      </c>
      <c r="G185" s="88" t="str">
        <f>Translations!$B$100</f>
        <v>Annual number of deliveries</v>
      </c>
      <c r="H185" s="88" t="str">
        <f>Translations!$B$97</f>
        <v>Annual quantity [e.g. t or Nm³] </v>
      </c>
      <c r="I185" s="88" t="str">
        <f>Translations!$B$67</f>
        <v>Uncertainty related to each measurement</v>
      </c>
      <c r="J185" s="88" t="str">
        <f>Translations!$B$72</f>
        <v>Type of distribution</v>
      </c>
      <c r="K185" s="88" t="str">
        <f>Translations!$B$78</f>
        <v>Standard or expanded uncertainty?</v>
      </c>
      <c r="L185" s="88" t="str">
        <f>Translations!$B$81</f>
        <v>Value "in service"?</v>
      </c>
      <c r="M185" s="88" t="str">
        <f>Translations!$B$84</f>
        <v>Conversion factor to "in service"</v>
      </c>
      <c r="N185" s="88" t="str">
        <f>Translations!$B$88</f>
        <v>Correlated or uncorrelated?</v>
      </c>
      <c r="O185" s="55"/>
      <c r="P185" s="52"/>
      <c r="Q185" s="52"/>
      <c r="R185" s="89" t="s">
        <v>226</v>
      </c>
      <c r="S185" s="89" t="s">
        <v>224</v>
      </c>
      <c r="T185" s="89" t="s">
        <v>225</v>
      </c>
      <c r="U185" s="89" t="s">
        <v>241</v>
      </c>
      <c r="V185" s="89" t="s">
        <v>305</v>
      </c>
      <c r="W185" s="89" t="s">
        <v>227</v>
      </c>
      <c r="X185" s="89" t="s">
        <v>228</v>
      </c>
      <c r="Y185" s="89" t="s">
        <v>306</v>
      </c>
      <c r="Z185" s="76"/>
    </row>
    <row r="186" spans="1:26" s="77" customFormat="1" ht="12.75" customHeight="1">
      <c r="A186" s="52"/>
      <c r="B186" s="53"/>
      <c r="C186" s="79"/>
      <c r="D186" s="90" t="s">
        <v>255</v>
      </c>
      <c r="E186" s="180"/>
      <c r="F186" s="2"/>
      <c r="G186" s="2"/>
      <c r="H186" s="91">
        <f>IF(COUNT(F186:G186)&gt;0,F186*G186,"")</f>
      </c>
      <c r="I186" s="3"/>
      <c r="J186" s="4"/>
      <c r="K186" s="4"/>
      <c r="L186" s="6"/>
      <c r="M186" s="186"/>
      <c r="N186" s="3"/>
      <c r="O186" s="55"/>
      <c r="P186" s="52"/>
      <c r="Q186" s="52"/>
      <c r="R186" s="92">
        <f>IF(J186="",INDEX(EUconst_DistributionCorrection,1),INDEX(EUconst_DistributionCorrection,MATCH(J186,EUconst_DistributionType,0)))</f>
        <v>1</v>
      </c>
      <c r="S186" s="93">
        <f>IF(OR(K186="",J186=INDEX(EUconst_DistributionType,2),J186=INDEX(EUconst_DistributionType,3)),INDEX(EUconst_ConfidenceLevel,1),INDEX(EUconst_ConfidenceLevel,MATCH(K186,EUconst_UncertaintyType,0)))</f>
        <v>0.682689250166422</v>
      </c>
      <c r="T186" s="94">
        <f>IF(N186="",2,INDEX(EUconst_CorrelationFactor,MATCH(N186,EUconst_CorrelationType,0)))</f>
        <v>2</v>
      </c>
      <c r="U186" s="95" t="b">
        <f>OR(J186=INDEX(EUconst_DistributionType,2),J186=INDEX(EUconst_DistributionType,3))</f>
        <v>0</v>
      </c>
      <c r="V186" s="189">
        <f>IF(L186=INDEX(EUconst_InService,1),1,IF(M186="",2,M186))</f>
        <v>2</v>
      </c>
      <c r="W186" s="97">
        <f>IF(F186="","",ABS(G186)^T186*(ABS(F186)*I186*V186/R186/TINV(1-S186,10^6))^2)</f>
      </c>
      <c r="X186" s="97" t="b">
        <f>OR(INDEX(EUconst_DistributionType,2)=J186,INDEX(EUconst_DistributionType,3)=J186)</f>
        <v>0</v>
      </c>
      <c r="Y186" s="97" t="b">
        <f>L186=INDEX(EUconst_InService,1)</f>
        <v>0</v>
      </c>
      <c r="Z186" s="76"/>
    </row>
    <row r="187" spans="1:26" s="77" customFormat="1" ht="12.75" customHeight="1">
      <c r="A187" s="52"/>
      <c r="B187" s="53"/>
      <c r="C187" s="79"/>
      <c r="D187" s="90" t="s">
        <v>256</v>
      </c>
      <c r="E187" s="181"/>
      <c r="F187" s="5"/>
      <c r="G187" s="5"/>
      <c r="H187" s="99">
        <f>IF(COUNT(F187:G187)&gt;0,F187*G187,"")</f>
      </c>
      <c r="I187" s="6"/>
      <c r="J187" s="7"/>
      <c r="K187" s="7"/>
      <c r="L187" s="6"/>
      <c r="M187" s="187"/>
      <c r="N187" s="6"/>
      <c r="O187" s="55"/>
      <c r="P187" s="52"/>
      <c r="Q187" s="52"/>
      <c r="R187" s="92">
        <f>IF(J187="",INDEX(EUconst_DistributionCorrection,1),INDEX(EUconst_DistributionCorrection,MATCH(J187,EUconst_DistributionType,0)))</f>
        <v>1</v>
      </c>
      <c r="S187" s="93">
        <f>IF(OR(K187="",J187=INDEX(EUconst_DistributionType,2),J187=INDEX(EUconst_DistributionType,3)),INDEX(EUconst_ConfidenceLevel,1),INDEX(EUconst_ConfidenceLevel,MATCH(K187,EUconst_UncertaintyType,0)))</f>
        <v>0.682689250166422</v>
      </c>
      <c r="T187" s="94">
        <f>IF(N187="",2,INDEX(EUconst_CorrelationFactor,MATCH(N187,EUconst_CorrelationType,0)))</f>
        <v>2</v>
      </c>
      <c r="U187" s="95" t="b">
        <f>OR(J187=INDEX(EUconst_DistributionType,2),J187=INDEX(EUconst_DistributionType,3))</f>
        <v>0</v>
      </c>
      <c r="V187" s="189">
        <f>IF(L187=INDEX(EUconst_InService,1),1,IF(M187="",2,M187))</f>
        <v>2</v>
      </c>
      <c r="W187" s="97">
        <f>IF(F187="","",ABS(G187)^T187*(ABS(F187)*I187*V187/R187/TINV(1-S187,10^6))^2)</f>
      </c>
      <c r="X187" s="97" t="b">
        <f>OR(INDEX(EUconst_DistributionType,2)=J187,INDEX(EUconst_DistributionType,3)=J187)</f>
        <v>0</v>
      </c>
      <c r="Y187" s="97" t="b">
        <f>L187=INDEX(EUconst_InService,1)</f>
        <v>0</v>
      </c>
      <c r="Z187" s="76"/>
    </row>
    <row r="188" spans="1:26" s="77" customFormat="1" ht="12.75" customHeight="1">
      <c r="A188" s="52"/>
      <c r="B188" s="53"/>
      <c r="C188" s="79"/>
      <c r="D188" s="90" t="s">
        <v>253</v>
      </c>
      <c r="E188" s="181"/>
      <c r="F188" s="5"/>
      <c r="G188" s="5"/>
      <c r="H188" s="99">
        <f>IF(COUNT(F188:G188)&gt;0,F188*G188,"")</f>
      </c>
      <c r="I188" s="6"/>
      <c r="J188" s="7"/>
      <c r="K188" s="7"/>
      <c r="L188" s="6"/>
      <c r="M188" s="187"/>
      <c r="N188" s="6"/>
      <c r="O188" s="55"/>
      <c r="P188" s="52"/>
      <c r="Q188" s="52"/>
      <c r="R188" s="92">
        <f>IF(J188="",INDEX(EUconst_DistributionCorrection,1),INDEX(EUconst_DistributionCorrection,MATCH(J188,EUconst_DistributionType,0)))</f>
        <v>1</v>
      </c>
      <c r="S188" s="93">
        <f>IF(OR(K188="",J188=INDEX(EUconst_DistributionType,2),J188=INDEX(EUconst_DistributionType,3)),INDEX(EUconst_ConfidenceLevel,1),INDEX(EUconst_ConfidenceLevel,MATCH(K188,EUconst_UncertaintyType,0)))</f>
        <v>0.682689250166422</v>
      </c>
      <c r="T188" s="94">
        <f>IF(N188="",2,INDEX(EUconst_CorrelationFactor,MATCH(N188,EUconst_CorrelationType,0)))</f>
        <v>2</v>
      </c>
      <c r="U188" s="95" t="b">
        <f>OR(J188=INDEX(EUconst_DistributionType,2),J188=INDEX(EUconst_DistributionType,3))</f>
        <v>0</v>
      </c>
      <c r="V188" s="189">
        <f>IF(L188=INDEX(EUconst_InService,1),1,IF(M188="",2,M188))</f>
        <v>2</v>
      </c>
      <c r="W188" s="97">
        <f>IF(F188="","",ABS(G188)^T188*(ABS(F188)*I188*V188/R188/TINV(1-S188,10^6))^2)</f>
      </c>
      <c r="X188" s="97" t="b">
        <f>OR(INDEX(EUconst_DistributionType,2)=J188,INDEX(EUconst_DistributionType,3)=J188)</f>
        <v>0</v>
      </c>
      <c r="Y188" s="97" t="b">
        <f>L188=INDEX(EUconst_InService,1)</f>
        <v>0</v>
      </c>
      <c r="Z188" s="76"/>
    </row>
    <row r="189" spans="1:26" s="77" customFormat="1" ht="12.75" customHeight="1">
      <c r="A189" s="52"/>
      <c r="B189" s="53"/>
      <c r="C189" s="79"/>
      <c r="D189" s="90" t="s">
        <v>257</v>
      </c>
      <c r="E189" s="181"/>
      <c r="F189" s="5"/>
      <c r="G189" s="5"/>
      <c r="H189" s="99">
        <f>IF(COUNT(F189:G189)&gt;0,F189*G189,"")</f>
      </c>
      <c r="I189" s="6"/>
      <c r="J189" s="7"/>
      <c r="K189" s="7"/>
      <c r="L189" s="6"/>
      <c r="M189" s="187"/>
      <c r="N189" s="6"/>
      <c r="O189" s="55"/>
      <c r="P189" s="52"/>
      <c r="Q189" s="52"/>
      <c r="R189" s="92">
        <f>IF(J189="",INDEX(EUconst_DistributionCorrection,1),INDEX(EUconst_DistributionCorrection,MATCH(J189,EUconst_DistributionType,0)))</f>
        <v>1</v>
      </c>
      <c r="S189" s="93">
        <f>IF(OR(K189="",J189=INDEX(EUconst_DistributionType,2),J189=INDEX(EUconst_DistributionType,3)),INDEX(EUconst_ConfidenceLevel,1),INDEX(EUconst_ConfidenceLevel,MATCH(K189,EUconst_UncertaintyType,0)))</f>
        <v>0.682689250166422</v>
      </c>
      <c r="T189" s="94">
        <f>IF(N189="",2,INDEX(EUconst_CorrelationFactor,MATCH(N189,EUconst_CorrelationType,0)))</f>
        <v>2</v>
      </c>
      <c r="U189" s="95" t="b">
        <f>OR(J189=INDEX(EUconst_DistributionType,2),J189=INDEX(EUconst_DistributionType,3))</f>
        <v>0</v>
      </c>
      <c r="V189" s="189">
        <f>IF(L189=INDEX(EUconst_InService,1),1,IF(M189="",2,M189))</f>
        <v>2</v>
      </c>
      <c r="W189" s="97">
        <f>IF(F189="","",ABS(G189)^T189*(ABS(F189)*I189*V189/R189/TINV(1-S189,10^6))^2)</f>
      </c>
      <c r="X189" s="97" t="b">
        <f>OR(INDEX(EUconst_DistributionType,2)=J189,INDEX(EUconst_DistributionType,3)=J189)</f>
        <v>0</v>
      </c>
      <c r="Y189" s="97" t="b">
        <f>L189=INDEX(EUconst_InService,1)</f>
        <v>0</v>
      </c>
      <c r="Z189" s="76"/>
    </row>
    <row r="190" spans="1:26" s="77" customFormat="1" ht="12.75" customHeight="1">
      <c r="A190" s="52"/>
      <c r="B190" s="53"/>
      <c r="C190" s="79"/>
      <c r="D190" s="90" t="s">
        <v>258</v>
      </c>
      <c r="E190" s="182"/>
      <c r="F190" s="8"/>
      <c r="G190" s="8"/>
      <c r="H190" s="100">
        <f>IF(COUNT(F190:G190)&gt;0,F190*G190,"")</f>
      </c>
      <c r="I190" s="9"/>
      <c r="J190" s="10"/>
      <c r="K190" s="10"/>
      <c r="L190" s="9"/>
      <c r="M190" s="188"/>
      <c r="N190" s="9"/>
      <c r="O190" s="55"/>
      <c r="P190" s="52"/>
      <c r="Q190" s="52"/>
      <c r="R190" s="92">
        <f>IF(J190="",INDEX(EUconst_DistributionCorrection,1),INDEX(EUconst_DistributionCorrection,MATCH(J190,EUconst_DistributionType,0)))</f>
        <v>1</v>
      </c>
      <c r="S190" s="93">
        <f>IF(OR(K190="",J190=INDEX(EUconst_DistributionType,2),J190=INDEX(EUconst_DistributionType,3)),INDEX(EUconst_ConfidenceLevel,1),INDEX(EUconst_ConfidenceLevel,MATCH(K190,EUconst_UncertaintyType,0)))</f>
        <v>0.682689250166422</v>
      </c>
      <c r="T190" s="94">
        <f>IF(N190="",2,INDEX(EUconst_CorrelationFactor,MATCH(N190,EUconst_CorrelationType,0)))</f>
        <v>2</v>
      </c>
      <c r="U190" s="95" t="b">
        <f>OR(J190=INDEX(EUconst_DistributionType,2),J190=INDEX(EUconst_DistributionType,3))</f>
        <v>0</v>
      </c>
      <c r="V190" s="189">
        <f>IF(L190=INDEX(EUconst_InService,1),1,IF(M190="",2,M190))</f>
        <v>2</v>
      </c>
      <c r="W190" s="97">
        <f>IF(F190="","",ABS(G190)^T190*(ABS(F190)*I190*V190/R190/TINV(1-S190,10^6))^2)</f>
      </c>
      <c r="X190" s="97" t="b">
        <f>OR(INDEX(EUconst_DistributionType,2)=J190,INDEX(EUconst_DistributionType,3)=J190)</f>
        <v>0</v>
      </c>
      <c r="Y190" s="97" t="b">
        <f>L190=INDEX(EUconst_InService,1)</f>
        <v>0</v>
      </c>
      <c r="Z190" s="76"/>
    </row>
    <row r="191" spans="1:26" s="77" customFormat="1" ht="4.5" customHeight="1">
      <c r="A191" s="52"/>
      <c r="B191" s="53"/>
      <c r="C191" s="79"/>
      <c r="D191" s="16"/>
      <c r="E191" s="80"/>
      <c r="F191" s="80"/>
      <c r="G191" s="80"/>
      <c r="H191" s="80"/>
      <c r="K191" s="80"/>
      <c r="L191" s="80"/>
      <c r="M191" s="80"/>
      <c r="O191" s="55"/>
      <c r="P191" s="52"/>
      <c r="Q191" s="52"/>
      <c r="R191" s="96"/>
      <c r="S191" s="96"/>
      <c r="T191" s="96"/>
      <c r="U191" s="52"/>
      <c r="V191" s="96"/>
      <c r="W191" s="96"/>
      <c r="X191" s="96"/>
      <c r="Y191" s="96"/>
      <c r="Z191" s="76"/>
    </row>
    <row r="192" spans="1:26" s="77" customFormat="1" ht="12.75" customHeight="1">
      <c r="A192" s="52"/>
      <c r="B192" s="53"/>
      <c r="C192" s="79"/>
      <c r="D192" s="87" t="s">
        <v>260</v>
      </c>
      <c r="E192" s="322" t="str">
        <f>Translations!$B$101</f>
        <v>Storage capacity for the fuel or material in the installation</v>
      </c>
      <c r="F192" s="322"/>
      <c r="G192" s="322"/>
      <c r="H192" s="322"/>
      <c r="I192" s="322"/>
      <c r="J192" s="322"/>
      <c r="K192" s="322"/>
      <c r="L192" s="322"/>
      <c r="M192" s="322"/>
      <c r="N192" s="322"/>
      <c r="O192" s="55"/>
      <c r="P192" s="52"/>
      <c r="Q192" s="52"/>
      <c r="R192" s="52"/>
      <c r="S192" s="52"/>
      <c r="T192" s="52"/>
      <c r="U192" s="52"/>
      <c r="V192" s="52"/>
      <c r="W192" s="52"/>
      <c r="X192" s="52"/>
      <c r="Y192" s="52"/>
      <c r="Z192" s="76"/>
    </row>
    <row r="193" spans="1:26" s="77" customFormat="1" ht="38.25" customHeight="1">
      <c r="A193" s="52"/>
      <c r="B193" s="53"/>
      <c r="C193" s="79"/>
      <c r="D193" s="87"/>
      <c r="E193"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193" s="310"/>
      <c r="G193" s="310"/>
      <c r="H193" s="310"/>
      <c r="I193" s="310"/>
      <c r="J193" s="310"/>
      <c r="K193" s="310"/>
      <c r="L193" s="310"/>
      <c r="M193" s="310"/>
      <c r="N193" s="310"/>
      <c r="O193" s="101"/>
      <c r="P193" s="52"/>
      <c r="Q193" s="52"/>
      <c r="R193" s="52"/>
      <c r="S193" s="52"/>
      <c r="T193" s="52"/>
      <c r="U193" s="52"/>
      <c r="V193" s="52"/>
      <c r="W193" s="52"/>
      <c r="X193" s="52"/>
      <c r="Y193" s="52"/>
      <c r="Z193" s="76"/>
    </row>
    <row r="194" spans="1:26" s="77" customFormat="1" ht="49.5" customHeight="1">
      <c r="A194" s="52"/>
      <c r="B194" s="53"/>
      <c r="C194" s="79"/>
      <c r="D194" s="16"/>
      <c r="E194" s="183" t="str">
        <f>Translations!$B$94</f>
        <v>Name or brief description</v>
      </c>
      <c r="F194" s="88" t="str">
        <f>Translations!$B$103</f>
        <v>Storage capacity [e.g. t or m³] </v>
      </c>
      <c r="G194" s="102"/>
      <c r="H194" s="88" t="str">
        <f>Translations!$B$103</f>
        <v>Storage capacity [e.g. t or m³] </v>
      </c>
      <c r="I194" s="88" t="str">
        <f>Translations!$B$67</f>
        <v>Uncertainty related to each measurement</v>
      </c>
      <c r="J194" s="88" t="str">
        <f>Translations!$B$72</f>
        <v>Type of distribution</v>
      </c>
      <c r="K194" s="88" t="str">
        <f>Translations!$B$78</f>
        <v>Standard or expanded uncertainty?</v>
      </c>
      <c r="L194" s="88" t="str">
        <f>Translations!$B$81</f>
        <v>Value "in service"?</v>
      </c>
      <c r="M194" s="88" t="str">
        <f>Translations!$B$84</f>
        <v>Conversion factor to "in service"</v>
      </c>
      <c r="N194" s="88" t="str">
        <f>Translations!$B$88</f>
        <v>Correlated or uncorrelated?</v>
      </c>
      <c r="O194" s="101"/>
      <c r="P194" s="52"/>
      <c r="Q194" s="52"/>
      <c r="R194" s="89" t="s">
        <v>226</v>
      </c>
      <c r="S194" s="89" t="s">
        <v>224</v>
      </c>
      <c r="T194" s="89" t="s">
        <v>225</v>
      </c>
      <c r="U194" s="89" t="s">
        <v>241</v>
      </c>
      <c r="V194" s="89" t="s">
        <v>305</v>
      </c>
      <c r="W194" s="89" t="s">
        <v>227</v>
      </c>
      <c r="X194" s="89" t="s">
        <v>228</v>
      </c>
      <c r="Y194" s="89" t="s">
        <v>306</v>
      </c>
      <c r="Z194" s="76"/>
    </row>
    <row r="195" spans="1:26" s="77" customFormat="1" ht="12.75" customHeight="1">
      <c r="A195" s="52"/>
      <c r="B195" s="53"/>
      <c r="C195" s="79"/>
      <c r="D195" s="16"/>
      <c r="E195" s="184"/>
      <c r="F195" s="11"/>
      <c r="G195" s="102"/>
      <c r="H195" s="103">
        <f>IF(ISNUMBER(F195),F195,"")</f>
      </c>
      <c r="I195" s="12"/>
      <c r="J195" s="13"/>
      <c r="K195" s="13"/>
      <c r="L195" s="12"/>
      <c r="M195" s="190"/>
      <c r="N195" s="12"/>
      <c r="O195" s="101"/>
      <c r="P195" s="52"/>
      <c r="Q195" s="52"/>
      <c r="R195" s="92">
        <f>IF(J195="",INDEX(EUconst_DistributionCorrection,1),INDEX(EUconst_DistributionCorrection,MATCH(J195,EUconst_DistributionType,0)))</f>
        <v>1</v>
      </c>
      <c r="S195" s="93">
        <f>IF(OR(K195="",J195=INDEX(EUconst_DistributionType,2),J195=INDEX(EUconst_DistributionType,3)),INDEX(EUconst_ConfidenceLevel,1),INDEX(EUconst_ConfidenceLevel,MATCH(K195,EUconst_UncertaintyType,0)))</f>
        <v>0.682689250166422</v>
      </c>
      <c r="T195" s="94">
        <f>IF(N195="",2,INDEX(EUconst_CorrelationFactor,MATCH(N195,EUconst_CorrelationType,0)))</f>
        <v>2</v>
      </c>
      <c r="U195" s="95" t="b">
        <f>OR(J195=INDEX(EUconst_DistributionType,2),J195=INDEX(EUconst_DistributionType,3))</f>
        <v>0</v>
      </c>
      <c r="V195" s="189">
        <f>IF(L195=INDEX(EUconst_InService,1),1,IF(M195="",2,M195))</f>
        <v>2</v>
      </c>
      <c r="W195" s="97">
        <f>IF(H195="","",2^(T195)*(ABS(H195)*I195*V195/R195/TINV(1-S195,10^6))^2)</f>
      </c>
      <c r="X195" s="97" t="b">
        <f>OR(INDEX(EUconst_DistributionType,2)=J195,INDEX(EUconst_DistributionType,3)=J195)</f>
        <v>0</v>
      </c>
      <c r="Y195" s="97" t="b">
        <f>L195=INDEX(EUconst_InService,1)</f>
        <v>0</v>
      </c>
      <c r="Z195" s="76"/>
    </row>
    <row r="196" spans="1:26" s="77" customFormat="1" ht="4.5" customHeight="1">
      <c r="A196" s="52"/>
      <c r="B196" s="53"/>
      <c r="C196" s="79"/>
      <c r="D196" s="16"/>
      <c r="E196" s="16"/>
      <c r="F196" s="16"/>
      <c r="G196" s="16"/>
      <c r="H196" s="16"/>
      <c r="I196" s="16"/>
      <c r="J196" s="16"/>
      <c r="K196" s="16"/>
      <c r="L196" s="16"/>
      <c r="M196" s="16"/>
      <c r="N196" s="16"/>
      <c r="O196" s="101"/>
      <c r="P196" s="52"/>
      <c r="Q196" s="52"/>
      <c r="R196" s="104"/>
      <c r="S196" s="105"/>
      <c r="T196" s="106"/>
      <c r="U196" s="107"/>
      <c r="V196" s="96"/>
      <c r="W196" s="108"/>
      <c r="X196" s="108"/>
      <c r="Y196" s="98"/>
      <c r="Z196" s="76"/>
    </row>
    <row r="197" spans="1:26" s="77" customFormat="1" ht="12.75" customHeight="1">
      <c r="A197" s="52"/>
      <c r="B197" s="53"/>
      <c r="C197" s="79"/>
      <c r="D197" s="87" t="s">
        <v>262</v>
      </c>
      <c r="E197" s="322" t="str">
        <f>Translations!$B$104</f>
        <v>Storage levels at the begining and the end of the year</v>
      </c>
      <c r="F197" s="322"/>
      <c r="G197" s="322"/>
      <c r="H197" s="322"/>
      <c r="I197" s="322"/>
      <c r="J197" s="322"/>
      <c r="K197" s="322"/>
      <c r="L197" s="322"/>
      <c r="M197" s="322"/>
      <c r="N197" s="322"/>
      <c r="O197" s="101"/>
      <c r="P197" s="52"/>
      <c r="Q197" s="52"/>
      <c r="R197" s="52"/>
      <c r="S197" s="52"/>
      <c r="T197" s="52"/>
      <c r="U197" s="52"/>
      <c r="V197" s="52"/>
      <c r="W197" s="52"/>
      <c r="X197" s="52"/>
      <c r="Y197" s="52"/>
      <c r="Z197" s="76"/>
    </row>
    <row r="198" spans="1:26" s="77" customFormat="1" ht="25.5" customHeight="1">
      <c r="A198" s="52"/>
      <c r="B198" s="53"/>
      <c r="C198" s="79"/>
      <c r="D198" s="87"/>
      <c r="E198"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198" s="310"/>
      <c r="G198" s="310"/>
      <c r="H198" s="310"/>
      <c r="I198" s="310"/>
      <c r="J198" s="310"/>
      <c r="K198" s="310"/>
      <c r="L198" s="310"/>
      <c r="M198" s="310"/>
      <c r="N198" s="310"/>
      <c r="O198" s="101"/>
      <c r="P198" s="52"/>
      <c r="Q198" s="52"/>
      <c r="R198" s="52"/>
      <c r="S198" s="52"/>
      <c r="T198" s="52"/>
      <c r="U198" s="52"/>
      <c r="V198" s="52"/>
      <c r="W198" s="52"/>
      <c r="X198" s="52"/>
      <c r="Y198" s="52"/>
      <c r="Z198" s="76"/>
    </row>
    <row r="199" spans="1:26" s="77" customFormat="1" ht="49.5" customHeight="1">
      <c r="A199" s="52"/>
      <c r="B199" s="53"/>
      <c r="C199" s="79"/>
      <c r="D199" s="16"/>
      <c r="E199" s="183" t="str">
        <f>Translations!$B$94</f>
        <v>Name or brief description</v>
      </c>
      <c r="F199" s="88" t="str">
        <f>Translations!$B$106</f>
        <v>Stock level 
[e.g. t or m³] </v>
      </c>
      <c r="G199" s="102"/>
      <c r="H199" s="88" t="str">
        <f>Translations!$B$106</f>
        <v>Stock level 
[e.g. t or m³] </v>
      </c>
      <c r="K199" s="80"/>
      <c r="L199" s="80"/>
      <c r="M199" s="80"/>
      <c r="N199" s="80"/>
      <c r="O199" s="101"/>
      <c r="P199" s="52"/>
      <c r="Q199" s="52"/>
      <c r="R199" s="52"/>
      <c r="S199" s="52"/>
      <c r="T199" s="52"/>
      <c r="U199" s="52"/>
      <c r="V199" s="52"/>
      <c r="W199" s="52"/>
      <c r="X199" s="52"/>
      <c r="Y199" s="52"/>
      <c r="Z199" s="76"/>
    </row>
    <row r="200" spans="1:26" s="77" customFormat="1" ht="12.75" customHeight="1">
      <c r="A200" s="52"/>
      <c r="B200" s="53"/>
      <c r="C200" s="79"/>
      <c r="D200" s="16"/>
      <c r="E200" s="185" t="str">
        <f>Translations!$B$107</f>
        <v>Beginning of the year</v>
      </c>
      <c r="F200" s="11"/>
      <c r="G200" s="102"/>
      <c r="H200" s="103">
        <f>IF(ISNUMBER(F200),F200,"")</f>
      </c>
      <c r="K200" s="80"/>
      <c r="L200" s="80"/>
      <c r="M200" s="80"/>
      <c r="N200" s="80"/>
      <c r="O200" s="101"/>
      <c r="P200" s="52"/>
      <c r="Q200" s="52"/>
      <c r="R200" s="52"/>
      <c r="S200" s="52"/>
      <c r="T200" s="52"/>
      <c r="U200" s="52"/>
      <c r="V200" s="52"/>
      <c r="W200" s="52"/>
      <c r="X200" s="52"/>
      <c r="Y200" s="52"/>
      <c r="Z200" s="76"/>
    </row>
    <row r="201" spans="1:26" s="77" customFormat="1" ht="12.75" customHeight="1">
      <c r="A201" s="52"/>
      <c r="B201" s="53"/>
      <c r="C201" s="79"/>
      <c r="D201" s="16"/>
      <c r="E201" s="185" t="str">
        <f>Translations!$B$108</f>
        <v>End of the year</v>
      </c>
      <c r="F201" s="11"/>
      <c r="G201" s="102"/>
      <c r="H201" s="103">
        <f>IF(ISNUMBER(F201),F201,"")</f>
      </c>
      <c r="K201" s="80"/>
      <c r="L201" s="80"/>
      <c r="M201" s="80"/>
      <c r="N201" s="80"/>
      <c r="O201" s="101"/>
      <c r="P201" s="52"/>
      <c r="Q201" s="52"/>
      <c r="R201" s="52"/>
      <c r="S201" s="52"/>
      <c r="T201" s="52"/>
      <c r="U201" s="52"/>
      <c r="V201" s="52"/>
      <c r="W201" s="52"/>
      <c r="X201" s="52"/>
      <c r="Y201" s="52"/>
      <c r="Z201" s="76"/>
    </row>
    <row r="202" spans="1:26" s="77" customFormat="1" ht="4.5" customHeight="1">
      <c r="A202" s="52"/>
      <c r="B202" s="53"/>
      <c r="C202" s="79"/>
      <c r="D202" s="16"/>
      <c r="E202" s="80"/>
      <c r="F202" s="80"/>
      <c r="G202" s="80"/>
      <c r="H202" s="80"/>
      <c r="J202" s="80"/>
      <c r="K202" s="80"/>
      <c r="L202" s="80"/>
      <c r="M202" s="80"/>
      <c r="N202" s="80"/>
      <c r="O202" s="101"/>
      <c r="P202" s="52"/>
      <c r="Q202" s="52"/>
      <c r="R202" s="52"/>
      <c r="S202" s="52"/>
      <c r="T202" s="52"/>
      <c r="U202" s="52"/>
      <c r="V202" s="52"/>
      <c r="W202" s="52"/>
      <c r="X202" s="52"/>
      <c r="Y202" s="52"/>
      <c r="Z202" s="76"/>
    </row>
    <row r="203" spans="1:26" s="77" customFormat="1" ht="12.75" customHeight="1">
      <c r="A203" s="52"/>
      <c r="B203" s="53"/>
      <c r="C203" s="79"/>
      <c r="D203" s="87" t="s">
        <v>263</v>
      </c>
      <c r="E203" s="109" t="str">
        <f>Translations!$B$109</f>
        <v>Average annual quantity consumed [e.g. t or Nm³] </v>
      </c>
      <c r="F203" s="109"/>
      <c r="G203" s="109"/>
      <c r="H203" s="110"/>
      <c r="I203" s="111"/>
      <c r="J203" s="112">
        <f>IF(COUNT(H178:H182,H186:H190,H200:H201)&gt;0,SUM(H178:H182,H200)-SUM(H186:H190,H201),"")</f>
      </c>
      <c r="K203" s="337" t="str">
        <f>Translations!$B$110</f>
        <v>Storage capacity (share of annual quantity):</v>
      </c>
      <c r="L203" s="338"/>
      <c r="M203" s="339"/>
      <c r="N203" s="113">
        <f>IF(ISNUMBER(J203),IF(J203&gt;0,SUM(H195)/J203,""),"")</f>
      </c>
      <c r="O203" s="101"/>
      <c r="P203" s="52"/>
      <c r="Q203" s="52"/>
      <c r="R203" s="52"/>
      <c r="S203" s="52"/>
      <c r="T203" s="52"/>
      <c r="U203" s="52"/>
      <c r="V203" s="52"/>
      <c r="W203" s="52"/>
      <c r="X203" s="52"/>
      <c r="Y203" s="52"/>
      <c r="Z203" s="76"/>
    </row>
    <row r="204" spans="1:26" s="77" customFormat="1" ht="25.5" customHeight="1">
      <c r="A204" s="52"/>
      <c r="B204" s="53"/>
      <c r="C204" s="79"/>
      <c r="D204" s="16"/>
      <c r="E204" s="310" t="str">
        <f>Translations!$B$111</f>
        <v>The annual quantity is calculated by deducting exported amounts under b) from amounts imported/consumed under a, as well as the stock level changes under d.</v>
      </c>
      <c r="F204" s="310"/>
      <c r="G204" s="310"/>
      <c r="H204" s="310"/>
      <c r="I204" s="310"/>
      <c r="J204" s="310"/>
      <c r="K204" s="80"/>
      <c r="L204" s="80"/>
      <c r="M204" s="80"/>
      <c r="N204" s="191">
        <f>IF(N203="","",IF(N203&gt;=5%,"&gt;=5%","&lt;5%"))</f>
      </c>
      <c r="O204" s="101"/>
      <c r="P204" s="52"/>
      <c r="Q204" s="52"/>
      <c r="R204" s="52"/>
      <c r="S204" s="52"/>
      <c r="T204" s="52"/>
      <c r="U204" s="52"/>
      <c r="V204" s="52"/>
      <c r="W204" s="52"/>
      <c r="X204" s="52"/>
      <c r="Y204" s="52"/>
      <c r="Z204" s="76"/>
    </row>
    <row r="205" spans="1:26" s="77" customFormat="1" ht="4.5" customHeight="1">
      <c r="A205" s="52"/>
      <c r="B205" s="53"/>
      <c r="C205" s="79"/>
      <c r="D205" s="16"/>
      <c r="E205" s="114"/>
      <c r="F205" s="114"/>
      <c r="G205" s="114"/>
      <c r="J205" s="115"/>
      <c r="K205" s="80"/>
      <c r="L205" s="80"/>
      <c r="M205" s="80"/>
      <c r="N205" s="80"/>
      <c r="O205" s="55"/>
      <c r="P205" s="52"/>
      <c r="Q205" s="52"/>
      <c r="R205" s="52"/>
      <c r="S205" s="52"/>
      <c r="T205" s="52"/>
      <c r="U205" s="52"/>
      <c r="V205" s="52"/>
      <c r="W205" s="52"/>
      <c r="X205" s="52"/>
      <c r="Y205" s="52"/>
      <c r="Z205" s="76"/>
    </row>
    <row r="206" spans="1:26" s="77" customFormat="1" ht="12.75" customHeight="1">
      <c r="A206" s="52"/>
      <c r="B206" s="53"/>
      <c r="C206" s="79"/>
      <c r="D206" s="87" t="s">
        <v>272</v>
      </c>
      <c r="E206" s="318" t="str">
        <f>Translations!$B$112</f>
        <v>Total uncertainty (k=1, 1σ, 68%)</v>
      </c>
      <c r="F206" s="318"/>
      <c r="G206" s="318"/>
      <c r="H206" s="110"/>
      <c r="I206" s="110"/>
      <c r="J206" s="116">
        <f>IF(OR(J203="",J203=0),"",SQRT(SUM(W178:W182,W186:W190,W195))/J203)</f>
      </c>
      <c r="L206" s="80"/>
      <c r="M206" s="117"/>
      <c r="N206" s="80"/>
      <c r="O206" s="55"/>
      <c r="P206" s="52"/>
      <c r="Q206" s="52"/>
      <c r="R206" s="52"/>
      <c r="S206" s="52"/>
      <c r="T206" s="52"/>
      <c r="U206" s="52"/>
      <c r="V206" s="52"/>
      <c r="W206" s="52"/>
      <c r="X206" s="52"/>
      <c r="Y206" s="52"/>
      <c r="Z206" s="76"/>
    </row>
    <row r="207" spans="1:26" s="77" customFormat="1" ht="12.75" customHeight="1">
      <c r="A207" s="52"/>
      <c r="B207" s="53"/>
      <c r="C207" s="79"/>
      <c r="D207" s="87" t="s">
        <v>295</v>
      </c>
      <c r="E207" s="308" t="str">
        <f>Translations!$B$113</f>
        <v>Total uncertainty (k=2, 2σ, 95%)</v>
      </c>
      <c r="F207" s="308"/>
      <c r="G207" s="308"/>
      <c r="H207" s="118"/>
      <c r="I207" s="118"/>
      <c r="J207" s="119">
        <f>IF(J206="","",J206*2)</f>
      </c>
      <c r="L207" s="120"/>
      <c r="M207" s="80"/>
      <c r="N207" s="80"/>
      <c r="O207" s="55"/>
      <c r="P207" s="52"/>
      <c r="Q207" s="52"/>
      <c r="R207" s="52"/>
      <c r="S207" s="52"/>
      <c r="T207" s="52"/>
      <c r="U207" s="52"/>
      <c r="V207" s="52"/>
      <c r="W207" s="121"/>
      <c r="X207" s="121"/>
      <c r="Y207" s="121"/>
      <c r="Z207" s="76"/>
    </row>
    <row r="208" spans="1:26" s="77" customFormat="1" ht="25.5" customHeight="1">
      <c r="A208" s="52"/>
      <c r="B208" s="53"/>
      <c r="C208" s="79"/>
      <c r="D208" s="16"/>
      <c r="E208" s="311" t="str">
        <f>Translations!$B$114</f>
        <v>This is the overall uncertainty associated with the annual quantity. The value displayed here is the uncertainty which has to be compared with the threshold of the required tier to check compliance.</v>
      </c>
      <c r="F208" s="311"/>
      <c r="G208" s="311"/>
      <c r="H208" s="311"/>
      <c r="I208" s="311"/>
      <c r="J208" s="311"/>
      <c r="K208" s="311"/>
      <c r="L208" s="80"/>
      <c r="M208" s="80"/>
      <c r="N208" s="80"/>
      <c r="O208" s="55"/>
      <c r="P208" s="52"/>
      <c r="Q208" s="52"/>
      <c r="R208" s="52"/>
      <c r="S208" s="52"/>
      <c r="T208" s="52"/>
      <c r="U208" s="52"/>
      <c r="V208" s="52"/>
      <c r="W208" s="52"/>
      <c r="X208" s="52"/>
      <c r="Y208" s="52"/>
      <c r="Z208" s="76"/>
    </row>
    <row r="209" spans="1:31" ht="12.75" customHeight="1" thickBot="1">
      <c r="A209" s="65"/>
      <c r="B209" s="53"/>
      <c r="C209" s="66"/>
      <c r="D209" s="67"/>
      <c r="E209" s="68"/>
      <c r="F209" s="69"/>
      <c r="G209" s="70"/>
      <c r="H209" s="70"/>
      <c r="I209" s="70"/>
      <c r="J209" s="70"/>
      <c r="K209" s="70"/>
      <c r="L209" s="70"/>
      <c r="M209" s="70"/>
      <c r="N209" s="70"/>
      <c r="O209" s="71"/>
      <c r="P209" s="72"/>
      <c r="Q209" s="72"/>
      <c r="R209" s="72"/>
      <c r="S209" s="72"/>
      <c r="T209" s="72"/>
      <c r="U209" s="72"/>
      <c r="V209" s="72"/>
      <c r="W209" s="73"/>
      <c r="X209" s="73"/>
      <c r="Y209" s="73"/>
      <c r="Z209" s="74"/>
      <c r="AA209" s="75"/>
      <c r="AB209" s="75"/>
      <c r="AC209" s="75"/>
      <c r="AD209" s="75"/>
      <c r="AE209" s="75"/>
    </row>
    <row r="210" spans="1:26" s="77" customFormat="1" ht="12.75" customHeight="1" thickBot="1">
      <c r="A210" s="52"/>
      <c r="B210" s="53"/>
      <c r="C210" s="16"/>
      <c r="D210" s="16"/>
      <c r="E210" s="16"/>
      <c r="F210" s="16"/>
      <c r="G210" s="16"/>
      <c r="H210" s="16"/>
      <c r="I210" s="16"/>
      <c r="J210" s="16"/>
      <c r="K210" s="16"/>
      <c r="L210" s="16"/>
      <c r="M210" s="16"/>
      <c r="N210" s="16"/>
      <c r="O210" s="55"/>
      <c r="P210" s="52"/>
      <c r="Q210" s="52"/>
      <c r="R210" s="52"/>
      <c r="S210" s="52"/>
      <c r="T210" s="52"/>
      <c r="U210" s="52"/>
      <c r="V210" s="52"/>
      <c r="W210" s="52"/>
      <c r="X210" s="52"/>
      <c r="Y210" s="52"/>
      <c r="Z210" s="76"/>
    </row>
    <row r="211" spans="1:26" s="77" customFormat="1" ht="15.75" customHeight="1" thickBot="1">
      <c r="A211" s="52"/>
      <c r="B211" s="53"/>
      <c r="C211" s="78">
        <f>C145+1</f>
        <v>4</v>
      </c>
      <c r="D211" s="16"/>
      <c r="E211" s="324" t="str">
        <f>Translations!$B$53</f>
        <v>This is an optional tool for calculating the uncertainty associated with the measurement of annual quantities</v>
      </c>
      <c r="F211" s="324"/>
      <c r="G211" s="324"/>
      <c r="H211" s="324"/>
      <c r="I211" s="324"/>
      <c r="J211" s="324"/>
      <c r="K211" s="324"/>
      <c r="L211" s="324"/>
      <c r="M211" s="324"/>
      <c r="N211" s="324"/>
      <c r="O211" s="55"/>
      <c r="P211" s="52"/>
      <c r="Q211" s="52"/>
      <c r="R211" s="52"/>
      <c r="S211" s="52"/>
      <c r="T211" s="52"/>
      <c r="U211" s="52"/>
      <c r="V211" s="52"/>
      <c r="W211" s="52"/>
      <c r="X211" s="52"/>
      <c r="Y211" s="52"/>
      <c r="Z211" s="76"/>
    </row>
    <row r="212" spans="1:26" s="77" customFormat="1" ht="4.5" customHeight="1">
      <c r="A212" s="52"/>
      <c r="B212" s="53"/>
      <c r="C212" s="79"/>
      <c r="D212" s="16"/>
      <c r="E212" s="80"/>
      <c r="F212" s="80"/>
      <c r="G212" s="80"/>
      <c r="H212" s="80"/>
      <c r="I212" s="80"/>
      <c r="J212" s="80"/>
      <c r="K212" s="80"/>
      <c r="L212" s="80"/>
      <c r="M212" s="80"/>
      <c r="N212" s="80"/>
      <c r="O212" s="55"/>
      <c r="P212" s="52"/>
      <c r="Q212" s="52"/>
      <c r="R212" s="52"/>
      <c r="S212" s="52"/>
      <c r="T212" s="52"/>
      <c r="U212" s="52"/>
      <c r="V212" s="52"/>
      <c r="W212" s="52"/>
      <c r="X212" s="52"/>
      <c r="Y212" s="52"/>
      <c r="Z212" s="76"/>
    </row>
    <row r="213" spans="1:26" s="77" customFormat="1" ht="38.25" customHeight="1">
      <c r="A213" s="81"/>
      <c r="B213" s="53"/>
      <c r="C213" s="16"/>
      <c r="D213" s="16"/>
      <c r="E213" s="82" t="str">
        <f>Translations!$B$54</f>
        <v>Quantity (imported, consumed)</v>
      </c>
      <c r="F213" s="312" t="str">
        <f>Translations!$B$55</f>
        <v>Please enter here information for each measurement instrument (e.g. operator has two sub-meters to give total amounts consumed or data obtained from each supplier of the specific fuel or material).</v>
      </c>
      <c r="G213" s="312"/>
      <c r="H213" s="312"/>
      <c r="I213" s="312"/>
      <c r="J213" s="312"/>
      <c r="K213" s="312"/>
      <c r="L213" s="312"/>
      <c r="M213" s="312"/>
      <c r="N213" s="312"/>
      <c r="O213" s="83"/>
      <c r="P213" s="84"/>
      <c r="Q213" s="84"/>
      <c r="R213" s="84"/>
      <c r="S213" s="84"/>
      <c r="T213" s="84"/>
      <c r="U213" s="84"/>
      <c r="V213" s="84"/>
      <c r="W213" s="85"/>
      <c r="X213" s="85"/>
      <c r="Y213" s="85"/>
      <c r="Z213" s="76"/>
    </row>
    <row r="214" spans="1:26" s="77" customFormat="1" ht="25.5" customHeight="1">
      <c r="A214" s="81"/>
      <c r="B214" s="53"/>
      <c r="C214" s="16"/>
      <c r="D214" s="16"/>
      <c r="E214" s="82" t="str">
        <f>Translations!$B$56</f>
        <v>Quantity (exported)</v>
      </c>
      <c r="F214" s="312" t="str">
        <f>Translations!$B$57</f>
        <v>Please enter here information for each measurement instrument related to any amounts of the fuel or material that are exported from the installation instead of being consumed therein (e.g. natural gas or fuel oil sold to third parties).</v>
      </c>
      <c r="G214" s="312"/>
      <c r="H214" s="312"/>
      <c r="I214" s="312"/>
      <c r="J214" s="312"/>
      <c r="K214" s="312"/>
      <c r="L214" s="312"/>
      <c r="M214" s="312"/>
      <c r="N214" s="312"/>
      <c r="O214" s="83"/>
      <c r="P214" s="84"/>
      <c r="Q214" s="84"/>
      <c r="R214" s="84"/>
      <c r="S214" s="84"/>
      <c r="T214" s="84"/>
      <c r="U214" s="84"/>
      <c r="V214" s="84"/>
      <c r="W214" s="85"/>
      <c r="X214" s="85"/>
      <c r="Y214" s="85"/>
      <c r="Z214" s="76"/>
    </row>
    <row r="215" spans="1:26" s="77" customFormat="1" ht="12.75" customHeight="1">
      <c r="A215" s="81"/>
      <c r="B215" s="53"/>
      <c r="C215" s="16"/>
      <c r="D215" s="16"/>
      <c r="E215" s="82" t="str">
        <f>Translations!$B$58</f>
        <v>Quantity (stored)</v>
      </c>
      <c r="F215" s="312" t="str">
        <f>Translations!$B$59</f>
        <v>Please enter here information on the stock levels (e.g. storage tanks, silos) in which the fuel or material is stored.</v>
      </c>
      <c r="G215" s="312"/>
      <c r="H215" s="312"/>
      <c r="I215" s="312"/>
      <c r="J215" s="312"/>
      <c r="K215" s="312"/>
      <c r="L215" s="312"/>
      <c r="M215" s="312"/>
      <c r="N215" s="312"/>
      <c r="O215" s="83"/>
      <c r="P215" s="84"/>
      <c r="Q215" s="84"/>
      <c r="R215" s="84"/>
      <c r="S215" s="84"/>
      <c r="T215" s="84"/>
      <c r="U215" s="84"/>
      <c r="V215" s="84"/>
      <c r="W215" s="85"/>
      <c r="X215" s="85"/>
      <c r="Y215" s="85"/>
      <c r="Z215" s="76"/>
    </row>
    <row r="216" spans="1:26" s="77" customFormat="1" ht="12.75" customHeight="1">
      <c r="A216" s="81"/>
      <c r="B216" s="53"/>
      <c r="C216" s="16"/>
      <c r="D216" s="16"/>
      <c r="E216" s="319" t="str">
        <f>Translations!$B$60</f>
        <v>Quantity per measurement</v>
      </c>
      <c r="F216" s="312" t="str">
        <f>Translations!$B$61</f>
        <v>Please enter here for each measurement instrument involved the average quantity per measurement and to which the uncertainty is associated.</v>
      </c>
      <c r="G216" s="312"/>
      <c r="H216" s="312"/>
      <c r="I216" s="312"/>
      <c r="J216" s="312"/>
      <c r="K216" s="312"/>
      <c r="L216" s="312"/>
      <c r="M216" s="312"/>
      <c r="N216" s="312"/>
      <c r="O216" s="83"/>
      <c r="P216" s="84"/>
      <c r="Q216" s="84"/>
      <c r="R216" s="84"/>
      <c r="S216" s="84"/>
      <c r="T216" s="84"/>
      <c r="U216" s="84"/>
      <c r="V216" s="84"/>
      <c r="W216" s="85"/>
      <c r="X216" s="85"/>
      <c r="Y216" s="85"/>
      <c r="Z216" s="76"/>
    </row>
    <row r="217" spans="1:26" s="77" customFormat="1" ht="38.25" customHeight="1">
      <c r="A217" s="81"/>
      <c r="B217" s="53"/>
      <c r="C217" s="16"/>
      <c r="D217" s="16"/>
      <c r="E217" s="326"/>
      <c r="F217"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217" s="312"/>
      <c r="H217" s="312"/>
      <c r="I217" s="312"/>
      <c r="J217" s="312"/>
      <c r="K217" s="312"/>
      <c r="L217" s="312"/>
      <c r="M217" s="312"/>
      <c r="N217" s="312"/>
      <c r="O217" s="83"/>
      <c r="P217" s="84"/>
      <c r="Q217" s="84"/>
      <c r="R217" s="84"/>
      <c r="S217" s="84"/>
      <c r="T217" s="84"/>
      <c r="U217" s="84"/>
      <c r="V217" s="84"/>
      <c r="W217" s="85"/>
      <c r="X217" s="85"/>
      <c r="Y217" s="85"/>
      <c r="Z217" s="76"/>
    </row>
    <row r="218" spans="1:26" s="77" customFormat="1" ht="25.5" customHeight="1">
      <c r="A218" s="81"/>
      <c r="B218" s="53"/>
      <c r="C218" s="16"/>
      <c r="D218" s="16"/>
      <c r="E218" s="321"/>
      <c r="F218" s="312" t="str">
        <f>Translations!$B$63</f>
        <v>Example 2: A gas-fired district heating installation has two boilers. Activity data measurements are based on readings from the two flow meters adjacent to each boiler. In that case, two lines have to be used, one for each flow meter.</v>
      </c>
      <c r="G218" s="312"/>
      <c r="H218" s="312"/>
      <c r="I218" s="312"/>
      <c r="J218" s="312"/>
      <c r="K218" s="312"/>
      <c r="L218" s="312"/>
      <c r="M218" s="312"/>
      <c r="N218" s="312"/>
      <c r="O218" s="83"/>
      <c r="P218" s="84"/>
      <c r="Q218" s="84"/>
      <c r="R218" s="84"/>
      <c r="S218" s="84"/>
      <c r="T218" s="84"/>
      <c r="U218" s="84"/>
      <c r="V218" s="84"/>
      <c r="W218" s="85"/>
      <c r="X218" s="85"/>
      <c r="Y218" s="85"/>
      <c r="Z218" s="76"/>
    </row>
    <row r="219" spans="1:26" s="77" customFormat="1" ht="12.75" customHeight="1">
      <c r="A219" s="81"/>
      <c r="B219" s="53"/>
      <c r="C219" s="16"/>
      <c r="D219" s="16"/>
      <c r="E219" s="319" t="str">
        <f>Translations!$B$64</f>
        <v>Number of measurements</v>
      </c>
      <c r="F219" s="314" t="str">
        <f>Translations!$B$65</f>
        <v>Please enter here the annual number of measurements which the uncertainty is associated with.</v>
      </c>
      <c r="G219" s="314"/>
      <c r="H219" s="314"/>
      <c r="I219" s="314"/>
      <c r="J219" s="314"/>
      <c r="K219" s="314"/>
      <c r="L219" s="314"/>
      <c r="M219" s="314"/>
      <c r="N219" s="314"/>
      <c r="O219" s="83"/>
      <c r="P219" s="84"/>
      <c r="Q219" s="84"/>
      <c r="R219" s="84"/>
      <c r="S219" s="84"/>
      <c r="T219" s="84"/>
      <c r="U219" s="84"/>
      <c r="V219" s="84"/>
      <c r="W219" s="85"/>
      <c r="X219" s="85"/>
      <c r="Y219" s="85"/>
      <c r="Z219" s="76"/>
    </row>
    <row r="220" spans="1:26" s="77" customFormat="1" ht="12.75" customHeight="1">
      <c r="A220" s="81"/>
      <c r="B220" s="53"/>
      <c r="C220" s="16"/>
      <c r="D220" s="16"/>
      <c r="E220" s="321"/>
      <c r="F220" s="314" t="str">
        <f>Translations!$B$66</f>
        <v>The multiplication of that number with the quantity per measurement amounts to the amounts to the annual quantity determined by this measurement instrument.</v>
      </c>
      <c r="G220" s="314"/>
      <c r="H220" s="314"/>
      <c r="I220" s="314"/>
      <c r="J220" s="314"/>
      <c r="K220" s="314"/>
      <c r="L220" s="314"/>
      <c r="M220" s="314"/>
      <c r="N220" s="314"/>
      <c r="O220" s="83"/>
      <c r="P220" s="84"/>
      <c r="Q220" s="84"/>
      <c r="R220" s="84"/>
      <c r="S220" s="84"/>
      <c r="T220" s="84"/>
      <c r="U220" s="84"/>
      <c r="V220" s="84"/>
      <c r="W220" s="85"/>
      <c r="X220" s="85"/>
      <c r="Y220" s="85"/>
      <c r="Z220" s="76"/>
    </row>
    <row r="221" spans="1:26" s="77" customFormat="1" ht="12.75" customHeight="1">
      <c r="A221" s="52"/>
      <c r="B221" s="53"/>
      <c r="C221" s="79"/>
      <c r="D221" s="16"/>
      <c r="E221" s="319" t="str">
        <f>Translations!$B$67</f>
        <v>Uncertainty related to each measurement</v>
      </c>
      <c r="F221" s="312" t="str">
        <f>Translations!$B$68</f>
        <v>Please enter here the relative uncertainty associated with each measurement, expressed as %.</v>
      </c>
      <c r="G221" s="312"/>
      <c r="H221" s="312"/>
      <c r="I221" s="312"/>
      <c r="J221" s="312"/>
      <c r="K221" s="312"/>
      <c r="L221" s="312"/>
      <c r="M221" s="312"/>
      <c r="N221" s="312"/>
      <c r="O221" s="55"/>
      <c r="P221" s="52"/>
      <c r="Q221" s="52"/>
      <c r="R221" s="52"/>
      <c r="S221" s="52"/>
      <c r="T221" s="52"/>
      <c r="U221" s="52"/>
      <c r="V221" s="52"/>
      <c r="W221" s="52"/>
      <c r="X221" s="52"/>
      <c r="Y221" s="52"/>
      <c r="Z221" s="76"/>
    </row>
    <row r="222" spans="1:26" s="77" customFormat="1" ht="38.25" customHeight="1">
      <c r="A222" s="52"/>
      <c r="B222" s="53"/>
      <c r="C222" s="79"/>
      <c r="D222" s="16"/>
      <c r="E222" s="326"/>
      <c r="F222"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222" s="312"/>
      <c r="H222" s="312"/>
      <c r="I222" s="312"/>
      <c r="J222" s="312"/>
      <c r="K222" s="312"/>
      <c r="L222" s="312"/>
      <c r="M222" s="312"/>
      <c r="N222" s="312"/>
      <c r="O222" s="55"/>
      <c r="P222" s="52"/>
      <c r="Q222" s="52"/>
      <c r="R222" s="52"/>
      <c r="S222" s="52"/>
      <c r="T222" s="52"/>
      <c r="U222" s="52"/>
      <c r="V222" s="52"/>
      <c r="W222" s="52"/>
      <c r="X222" s="52"/>
      <c r="Y222" s="52"/>
      <c r="Z222" s="76"/>
    </row>
    <row r="223" spans="1:26" s="77" customFormat="1" ht="25.5" customHeight="1">
      <c r="A223" s="52"/>
      <c r="B223" s="53"/>
      <c r="C223" s="79"/>
      <c r="D223" s="16"/>
      <c r="E223" s="326"/>
      <c r="F223" s="312" t="str">
        <f>Translations!$B$70</f>
        <v>The uncertainty can be obtained from different sources, e.g. maximum permissible errors in service in legal metrological control, results from calibration, manufacturer's specification, etc.</v>
      </c>
      <c r="G223" s="312"/>
      <c r="H223" s="312"/>
      <c r="I223" s="312"/>
      <c r="J223" s="312"/>
      <c r="K223" s="312"/>
      <c r="L223" s="312"/>
      <c r="M223" s="312"/>
      <c r="N223" s="312"/>
      <c r="O223" s="55"/>
      <c r="P223" s="52"/>
      <c r="Q223" s="52"/>
      <c r="R223" s="52"/>
      <c r="S223" s="52"/>
      <c r="T223" s="52"/>
      <c r="U223" s="52"/>
      <c r="V223" s="52"/>
      <c r="W223" s="52"/>
      <c r="X223" s="52"/>
      <c r="Y223" s="52"/>
      <c r="Z223" s="76"/>
    </row>
    <row r="224" spans="1:26" s="77" customFormat="1" ht="25.5" customHeight="1">
      <c r="A224" s="52"/>
      <c r="B224" s="53"/>
      <c r="C224" s="79"/>
      <c r="D224" s="16"/>
      <c r="E224" s="321"/>
      <c r="F224" s="312" t="str">
        <f>Translations!$B$71</f>
        <v>The type of uncertainty distribution and the coverage (standard or expanded) associated with that percentage will have to be provided in the following columns (see below.)</v>
      </c>
      <c r="G224" s="312"/>
      <c r="H224" s="312"/>
      <c r="I224" s="312"/>
      <c r="J224" s="312"/>
      <c r="K224" s="312"/>
      <c r="L224" s="312"/>
      <c r="M224" s="312"/>
      <c r="N224" s="312"/>
      <c r="O224" s="55"/>
      <c r="P224" s="52"/>
      <c r="Q224" s="52"/>
      <c r="R224" s="52"/>
      <c r="S224" s="52"/>
      <c r="T224" s="52"/>
      <c r="U224" s="52"/>
      <c r="V224" s="52"/>
      <c r="W224" s="52"/>
      <c r="X224" s="52"/>
      <c r="Y224" s="52"/>
      <c r="Z224" s="76"/>
    </row>
    <row r="225" spans="1:26" s="77" customFormat="1" ht="12.75" customHeight="1">
      <c r="A225" s="52"/>
      <c r="B225" s="53"/>
      <c r="C225" s="79"/>
      <c r="D225" s="16"/>
      <c r="E225" s="319" t="str">
        <f>Translations!$B$72</f>
        <v>Type of distribution</v>
      </c>
      <c r="F225" s="312" t="str">
        <f>Translations!$B$73</f>
        <v>Please enter here the relevant type of uncertainty distribution choosing one of the following from the drop-down list:</v>
      </c>
      <c r="G225" s="312"/>
      <c r="H225" s="312"/>
      <c r="I225" s="312"/>
      <c r="J225" s="312"/>
      <c r="K225" s="312"/>
      <c r="L225" s="312"/>
      <c r="M225" s="312"/>
      <c r="N225" s="312"/>
      <c r="O225" s="55"/>
      <c r="P225" s="52"/>
      <c r="Q225" s="52"/>
      <c r="R225" s="52"/>
      <c r="S225" s="52"/>
      <c r="T225" s="52"/>
      <c r="U225" s="52"/>
      <c r="V225" s="52"/>
      <c r="W225" s="52"/>
      <c r="X225" s="52"/>
      <c r="Y225" s="52"/>
      <c r="Z225" s="76"/>
    </row>
    <row r="226" spans="1:26" s="77" customFormat="1" ht="25.5" customHeight="1">
      <c r="A226" s="81"/>
      <c r="B226" s="53"/>
      <c r="C226" s="16"/>
      <c r="D226" s="16"/>
      <c r="E226" s="320"/>
      <c r="F226" s="86" t="s">
        <v>69</v>
      </c>
      <c r="G226" s="310" t="str">
        <f>Translations!$B$74</f>
        <v>normal distribution: this type of distribution typically occurs for uncertainties provided in calibration reports, manufacturer’s specifications and combined uncertainties.</v>
      </c>
      <c r="H226" s="310"/>
      <c r="I226" s="310"/>
      <c r="J226" s="310"/>
      <c r="K226" s="310"/>
      <c r="L226" s="310"/>
      <c r="M226" s="310"/>
      <c r="N226" s="310"/>
      <c r="O226" s="83"/>
      <c r="P226" s="84"/>
      <c r="Q226" s="84"/>
      <c r="R226" s="84"/>
      <c r="S226" s="84"/>
      <c r="T226" s="84"/>
      <c r="U226" s="84"/>
      <c r="V226" s="84"/>
      <c r="W226" s="85"/>
      <c r="X226" s="85"/>
      <c r="Y226" s="85"/>
      <c r="Z226" s="76"/>
    </row>
    <row r="227" spans="1:26" s="77" customFormat="1" ht="12.75" customHeight="1">
      <c r="A227" s="81"/>
      <c r="B227" s="53"/>
      <c r="C227" s="16"/>
      <c r="D227" s="16"/>
      <c r="E227" s="320"/>
      <c r="F227" s="86" t="s">
        <v>69</v>
      </c>
      <c r="G227" s="310" t="str">
        <f>Translations!$B$75</f>
        <v>rectangular distribution: this type of distribution typically occurs for maximum permissible errors, tolerances and uncertainties provided in reference books.</v>
      </c>
      <c r="H227" s="310"/>
      <c r="I227" s="310"/>
      <c r="J227" s="310"/>
      <c r="K227" s="310"/>
      <c r="L227" s="310"/>
      <c r="M227" s="310"/>
      <c r="N227" s="310"/>
      <c r="O227" s="83"/>
      <c r="P227" s="84"/>
      <c r="Q227" s="84"/>
      <c r="R227" s="84"/>
      <c r="S227" s="84"/>
      <c r="T227" s="84"/>
      <c r="U227" s="84"/>
      <c r="V227" s="84"/>
      <c r="W227" s="85"/>
      <c r="X227" s="85"/>
      <c r="Y227" s="85"/>
      <c r="Z227" s="76"/>
    </row>
    <row r="228" spans="1:26" s="77" customFormat="1" ht="25.5" customHeight="1">
      <c r="A228" s="81"/>
      <c r="B228" s="53"/>
      <c r="C228" s="16"/>
      <c r="D228" s="16"/>
      <c r="E228" s="320"/>
      <c r="F228" s="86" t="s">
        <v>69</v>
      </c>
      <c r="G228" s="310" t="str">
        <f>Translations!$B$76</f>
        <v>triangular distribution: this type of distribution is typically used e.g. where there is only limited sample data for a population, cases where the relationship between variables is known but data is scarce, etc.</v>
      </c>
      <c r="H228" s="310"/>
      <c r="I228" s="310"/>
      <c r="J228" s="310"/>
      <c r="K228" s="310"/>
      <c r="L228" s="310"/>
      <c r="M228" s="310"/>
      <c r="N228" s="310"/>
      <c r="O228" s="83"/>
      <c r="P228" s="84"/>
      <c r="Q228" s="84"/>
      <c r="R228" s="84"/>
      <c r="S228" s="84"/>
      <c r="T228" s="84"/>
      <c r="U228" s="84"/>
      <c r="V228" s="84"/>
      <c r="W228" s="85"/>
      <c r="X228" s="85"/>
      <c r="Y228" s="85"/>
      <c r="Z228" s="76"/>
    </row>
    <row r="229" spans="1:26" s="77" customFormat="1" ht="12.75" customHeight="1">
      <c r="A229" s="81"/>
      <c r="B229" s="53"/>
      <c r="C229" s="16"/>
      <c r="D229" s="16"/>
      <c r="E229" s="321"/>
      <c r="F229" s="86" t="s">
        <v>69</v>
      </c>
      <c r="G229" s="315" t="str">
        <f>Translations!$B$77</f>
        <v>unknown distribution: if the distribution is unknown, a normal distribution is assumed.</v>
      </c>
      <c r="H229" s="315"/>
      <c r="I229" s="315"/>
      <c r="J229" s="315"/>
      <c r="K229" s="315"/>
      <c r="L229" s="315"/>
      <c r="M229" s="315"/>
      <c r="N229" s="315"/>
      <c r="O229" s="83"/>
      <c r="P229" s="84"/>
      <c r="Q229" s="84"/>
      <c r="R229" s="84"/>
      <c r="S229" s="84"/>
      <c r="T229" s="84"/>
      <c r="U229" s="84"/>
      <c r="V229" s="84"/>
      <c r="W229" s="85"/>
      <c r="X229" s="85"/>
      <c r="Y229" s="85"/>
      <c r="Z229" s="76"/>
    </row>
    <row r="230" spans="1:26" s="77" customFormat="1" ht="12.75" customHeight="1">
      <c r="A230" s="52"/>
      <c r="B230" s="53"/>
      <c r="C230" s="79"/>
      <c r="D230" s="16"/>
      <c r="E230" s="319" t="str">
        <f>Translations!$B$78</f>
        <v>Standard or expanded uncertainty?</v>
      </c>
      <c r="F230" s="312" t="str">
        <f>Translations!$B$79</f>
        <v>For normal distributions, please enter here whether the uncertainty provided is the standard (1σ, k=1, 68%) or expanded (2σ, k=2, 95%) uncertainty.</v>
      </c>
      <c r="G230" s="312"/>
      <c r="H230" s="312"/>
      <c r="I230" s="312"/>
      <c r="J230" s="312"/>
      <c r="K230" s="312"/>
      <c r="L230" s="312"/>
      <c r="M230" s="312"/>
      <c r="N230" s="312"/>
      <c r="O230" s="55"/>
      <c r="P230" s="52"/>
      <c r="Q230" s="52"/>
      <c r="R230" s="52"/>
      <c r="S230" s="52"/>
      <c r="T230" s="52"/>
      <c r="U230" s="52"/>
      <c r="V230" s="52"/>
      <c r="W230" s="52"/>
      <c r="X230" s="52"/>
      <c r="Y230" s="52"/>
      <c r="Z230" s="76"/>
    </row>
    <row r="231" spans="1:26" s="77" customFormat="1" ht="25.5" customHeight="1">
      <c r="A231" s="52"/>
      <c r="B231" s="53"/>
      <c r="C231" s="79"/>
      <c r="D231" s="16"/>
      <c r="E231" s="321"/>
      <c r="F231" s="312" t="str">
        <f>Translations!$B$80</f>
        <v>For all other types of distribution, entries here are not relevant and the cell will be greyed out.</v>
      </c>
      <c r="G231" s="312"/>
      <c r="H231" s="312"/>
      <c r="I231" s="312"/>
      <c r="J231" s="312"/>
      <c r="K231" s="312"/>
      <c r="L231" s="312"/>
      <c r="M231" s="312"/>
      <c r="N231" s="312"/>
      <c r="O231" s="55"/>
      <c r="P231" s="52"/>
      <c r="Q231" s="52"/>
      <c r="R231" s="52"/>
      <c r="S231" s="52"/>
      <c r="T231" s="52"/>
      <c r="U231" s="52"/>
      <c r="V231" s="52"/>
      <c r="W231" s="52"/>
      <c r="X231" s="52"/>
      <c r="Y231" s="52"/>
      <c r="Z231" s="76"/>
    </row>
    <row r="232" spans="1:26" s="77" customFormat="1" ht="25.5" customHeight="1">
      <c r="A232" s="52"/>
      <c r="B232" s="53"/>
      <c r="C232" s="79"/>
      <c r="D232" s="16"/>
      <c r="E232" s="319" t="str">
        <f>Translations!$B$81</f>
        <v>Value "in service"?</v>
      </c>
      <c r="F232"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32" s="312"/>
      <c r="H232" s="312"/>
      <c r="I232" s="312"/>
      <c r="J232" s="312"/>
      <c r="K232" s="312"/>
      <c r="L232" s="312"/>
      <c r="M232" s="312"/>
      <c r="N232" s="312"/>
      <c r="O232" s="55"/>
      <c r="P232" s="52"/>
      <c r="Q232" s="52"/>
      <c r="R232" s="52"/>
      <c r="S232" s="52"/>
      <c r="T232" s="52"/>
      <c r="U232" s="52"/>
      <c r="V232" s="52"/>
      <c r="W232" s="52"/>
      <c r="X232" s="52"/>
      <c r="Y232" s="52"/>
      <c r="Z232" s="76"/>
    </row>
    <row r="233" spans="1:26" s="77" customFormat="1" ht="25.5" customHeight="1">
      <c r="A233" s="52"/>
      <c r="B233" s="53"/>
      <c r="C233" s="79"/>
      <c r="D233" s="16"/>
      <c r="E233" s="321"/>
      <c r="F233" s="312" t="str">
        <f>Translations!$B$83</f>
        <v>The uncertainty would be "not in service" if it relates e.g. to the maximum permissible error (but not in service), calibration certificates etc.</v>
      </c>
      <c r="G233" s="312"/>
      <c r="H233" s="312"/>
      <c r="I233" s="312"/>
      <c r="J233" s="312"/>
      <c r="K233" s="312"/>
      <c r="L233" s="312"/>
      <c r="M233" s="312"/>
      <c r="N233" s="312"/>
      <c r="O233" s="55"/>
      <c r="P233" s="52"/>
      <c r="Q233" s="52"/>
      <c r="R233" s="52"/>
      <c r="S233" s="52"/>
      <c r="T233" s="52"/>
      <c r="U233" s="52"/>
      <c r="V233" s="52"/>
      <c r="W233" s="52"/>
      <c r="X233" s="52"/>
      <c r="Y233" s="52"/>
      <c r="Z233" s="76"/>
    </row>
    <row r="234" spans="1:26" s="77" customFormat="1" ht="12.75" customHeight="1">
      <c r="A234" s="52"/>
      <c r="B234" s="53"/>
      <c r="C234" s="79"/>
      <c r="D234" s="16"/>
      <c r="E234" s="319" t="str">
        <f>Translations!$B$84</f>
        <v>Conversion factor to "in service"</v>
      </c>
      <c r="F234" s="312" t="str">
        <f>Translations!$B$85</f>
        <v>Please enter here the conversion factor for the uncertainty "in service". If "in service" is selected above, the cell will be greyed out and a value of 1 applied. </v>
      </c>
      <c r="G234" s="312"/>
      <c r="H234" s="312"/>
      <c r="I234" s="312"/>
      <c r="J234" s="312"/>
      <c r="K234" s="312"/>
      <c r="L234" s="312"/>
      <c r="M234" s="312"/>
      <c r="N234" s="312"/>
      <c r="O234" s="55"/>
      <c r="P234" s="52"/>
      <c r="Q234" s="52"/>
      <c r="R234" s="52"/>
      <c r="S234" s="52"/>
      <c r="T234" s="52"/>
      <c r="U234" s="52"/>
      <c r="V234" s="52"/>
      <c r="W234" s="52"/>
      <c r="X234" s="52"/>
      <c r="Y234" s="52"/>
      <c r="Z234" s="76"/>
    </row>
    <row r="235" spans="1:26" s="77" customFormat="1" ht="54.75" customHeight="1">
      <c r="A235" s="52"/>
      <c r="B235" s="53"/>
      <c r="C235" s="79"/>
      <c r="D235" s="16"/>
      <c r="E235" s="326"/>
      <c r="F235"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35" s="336"/>
      <c r="H235" s="336"/>
      <c r="I235" s="336"/>
      <c r="J235" s="336"/>
      <c r="K235" s="336"/>
      <c r="L235" s="336"/>
      <c r="M235" s="336"/>
      <c r="N235" s="336"/>
      <c r="O235" s="55"/>
      <c r="P235" s="52"/>
      <c r="Q235" s="52"/>
      <c r="R235" s="52"/>
      <c r="S235" s="52"/>
      <c r="T235" s="52"/>
      <c r="U235" s="52"/>
      <c r="V235" s="52"/>
      <c r="W235" s="52"/>
      <c r="X235" s="52"/>
      <c r="Y235" s="52"/>
      <c r="Z235" s="76"/>
    </row>
    <row r="236" spans="1:26" s="77" customFormat="1" ht="12.75" customHeight="1">
      <c r="A236" s="52"/>
      <c r="B236" s="53"/>
      <c r="C236" s="79"/>
      <c r="D236" s="16"/>
      <c r="E236" s="321"/>
      <c r="F236" s="340" t="str">
        <f>Translations!$B$87</f>
        <v>If no entries are made here, a value of 2 to convert the uncertainty to "in service" will be applied.</v>
      </c>
      <c r="G236" s="340"/>
      <c r="H236" s="340"/>
      <c r="I236" s="340"/>
      <c r="J236" s="340"/>
      <c r="K236" s="340"/>
      <c r="L236" s="340"/>
      <c r="M236" s="340"/>
      <c r="N236" s="340"/>
      <c r="O236" s="55"/>
      <c r="P236" s="52"/>
      <c r="Q236" s="52"/>
      <c r="R236" s="52"/>
      <c r="S236" s="52"/>
      <c r="T236" s="52"/>
      <c r="U236" s="52"/>
      <c r="V236" s="52"/>
      <c r="W236" s="52"/>
      <c r="X236" s="52"/>
      <c r="Y236" s="52"/>
      <c r="Z236" s="76"/>
    </row>
    <row r="237" spans="1:26" s="77" customFormat="1" ht="12.75" customHeight="1">
      <c r="A237" s="52"/>
      <c r="B237" s="53"/>
      <c r="C237" s="79"/>
      <c r="D237" s="16"/>
      <c r="E237" s="319" t="str">
        <f>Translations!$B$88</f>
        <v>Correlated or uncorrelated?</v>
      </c>
      <c r="F237" s="312" t="str">
        <f>Translations!$B$89</f>
        <v>Please enter here whether the individual measurements are correlated or uncorrelated. </v>
      </c>
      <c r="G237" s="312"/>
      <c r="H237" s="312"/>
      <c r="I237" s="312"/>
      <c r="J237" s="312"/>
      <c r="K237" s="312"/>
      <c r="L237" s="312"/>
      <c r="M237" s="312"/>
      <c r="N237" s="312"/>
      <c r="O237" s="55"/>
      <c r="P237" s="52"/>
      <c r="Q237" s="52"/>
      <c r="R237" s="52"/>
      <c r="S237" s="52"/>
      <c r="T237" s="52"/>
      <c r="U237" s="52"/>
      <c r="V237" s="52"/>
      <c r="W237" s="52"/>
      <c r="X237" s="52"/>
      <c r="Y237" s="52"/>
      <c r="Z237" s="76"/>
    </row>
    <row r="238" spans="1:26" s="77" customFormat="1" ht="49.5" customHeight="1">
      <c r="A238" s="52"/>
      <c r="B238" s="53"/>
      <c r="C238" s="79"/>
      <c r="D238" s="16"/>
      <c r="E238" s="320"/>
      <c r="F238"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38" s="312"/>
      <c r="H238" s="312"/>
      <c r="I238" s="312"/>
      <c r="J238" s="312"/>
      <c r="K238" s="312"/>
      <c r="L238" s="312"/>
      <c r="M238" s="312"/>
      <c r="N238" s="312"/>
      <c r="O238" s="55"/>
      <c r="P238" s="52"/>
      <c r="Q238" s="52"/>
      <c r="R238" s="52"/>
      <c r="S238" s="52"/>
      <c r="T238" s="52"/>
      <c r="U238" s="52"/>
      <c r="V238" s="52"/>
      <c r="W238" s="52"/>
      <c r="X238" s="52"/>
      <c r="Y238" s="52"/>
      <c r="Z238" s="76"/>
    </row>
    <row r="239" spans="1:26" s="77" customFormat="1" ht="24" customHeight="1">
      <c r="A239" s="52"/>
      <c r="B239" s="53"/>
      <c r="C239" s="79"/>
      <c r="D239" s="16"/>
      <c r="E239" s="320"/>
      <c r="F239" s="312" t="str">
        <f>Translations!$B$91</f>
        <v>In practice, input quantities are often correlated because the same physical measurement standard, measuring instrument, reference date, or even measurement method is used in the estimation of their values.</v>
      </c>
      <c r="G239" s="312"/>
      <c r="H239" s="312"/>
      <c r="I239" s="312"/>
      <c r="J239" s="312"/>
      <c r="K239" s="312"/>
      <c r="L239" s="312"/>
      <c r="M239" s="312"/>
      <c r="N239" s="312"/>
      <c r="O239" s="55"/>
      <c r="P239" s="52"/>
      <c r="Q239" s="52"/>
      <c r="R239" s="52"/>
      <c r="S239" s="52"/>
      <c r="T239" s="52"/>
      <c r="U239" s="52"/>
      <c r="V239" s="52"/>
      <c r="W239" s="52"/>
      <c r="X239" s="52"/>
      <c r="Y239" s="52"/>
      <c r="Z239" s="76"/>
    </row>
    <row r="240" spans="1:26" s="77" customFormat="1" ht="24" customHeight="1">
      <c r="A240" s="52"/>
      <c r="B240" s="53"/>
      <c r="C240" s="79"/>
      <c r="D240" s="16"/>
      <c r="E240" s="320"/>
      <c r="F240" s="312" t="str">
        <f>Translations!$B$92</f>
        <v>Example: Each batch of a solid material purchased on the market is measured by the operator's weighbridge. In this case the measurements may have to be assumed as being correlated.</v>
      </c>
      <c r="G240" s="312"/>
      <c r="H240" s="312"/>
      <c r="I240" s="312"/>
      <c r="J240" s="312"/>
      <c r="K240" s="312"/>
      <c r="L240" s="312"/>
      <c r="M240" s="312"/>
      <c r="N240" s="312"/>
      <c r="O240" s="55"/>
      <c r="P240" s="52"/>
      <c r="Q240" s="52"/>
      <c r="R240" s="52"/>
      <c r="S240" s="52"/>
      <c r="T240" s="52"/>
      <c r="U240" s="52"/>
      <c r="V240" s="52"/>
      <c r="W240" s="52"/>
      <c r="X240" s="52"/>
      <c r="Y240" s="52"/>
      <c r="Z240" s="76"/>
    </row>
    <row r="241" spans="1:26" s="77" customFormat="1" ht="4.5" customHeight="1">
      <c r="A241" s="52"/>
      <c r="B241" s="53"/>
      <c r="C241" s="79"/>
      <c r="D241" s="16"/>
      <c r="E241" s="80"/>
      <c r="F241" s="80"/>
      <c r="G241" s="80"/>
      <c r="H241" s="80"/>
      <c r="I241" s="80"/>
      <c r="J241" s="80"/>
      <c r="K241" s="80"/>
      <c r="L241" s="80"/>
      <c r="M241" s="80"/>
      <c r="N241" s="80"/>
      <c r="O241" s="55"/>
      <c r="P241" s="52"/>
      <c r="Q241" s="52"/>
      <c r="R241" s="52"/>
      <c r="S241" s="52"/>
      <c r="T241" s="52"/>
      <c r="U241" s="52"/>
      <c r="V241" s="52"/>
      <c r="W241" s="52"/>
      <c r="X241" s="52"/>
      <c r="Y241" s="52"/>
      <c r="Z241" s="76"/>
    </row>
    <row r="242" spans="1:26" s="77" customFormat="1" ht="12.75" customHeight="1">
      <c r="A242" s="52"/>
      <c r="B242" s="53"/>
      <c r="C242" s="79"/>
      <c r="D242" s="87" t="s">
        <v>254</v>
      </c>
      <c r="E242" s="323" t="str">
        <f>Translations!$B$93</f>
        <v>Amount of fuel or material imported to/consumed within the installation</v>
      </c>
      <c r="F242" s="323"/>
      <c r="G242" s="323"/>
      <c r="H242" s="323"/>
      <c r="I242" s="323"/>
      <c r="J242" s="323"/>
      <c r="K242" s="323"/>
      <c r="L242" s="323"/>
      <c r="M242" s="323"/>
      <c r="N242" s="323"/>
      <c r="O242" s="55"/>
      <c r="P242" s="52"/>
      <c r="Q242" s="52"/>
      <c r="R242" s="52"/>
      <c r="S242" s="52"/>
      <c r="T242" s="52"/>
      <c r="U242" s="52"/>
      <c r="V242" s="52"/>
      <c r="W242" s="52"/>
      <c r="X242" s="52"/>
      <c r="Y242" s="52"/>
      <c r="Z242" s="76"/>
    </row>
    <row r="243" spans="1:26" s="77" customFormat="1" ht="49.5" customHeight="1">
      <c r="A243" s="52"/>
      <c r="B243" s="53"/>
      <c r="C243" s="79"/>
      <c r="D243" s="16"/>
      <c r="E243" s="183" t="str">
        <f>Translations!$B$94</f>
        <v>Name or brief description</v>
      </c>
      <c r="F243" s="88" t="str">
        <f>Translations!$B$95</f>
        <v>Quantity per measurement [e.g. t or Nm³] </v>
      </c>
      <c r="G243" s="88" t="str">
        <f>Translations!$B$96</f>
        <v>Annual number of measurements</v>
      </c>
      <c r="H243" s="88" t="str">
        <f>Translations!$B$97</f>
        <v>Annual quantity [e.g. t or Nm³] </v>
      </c>
      <c r="I243" s="88" t="str">
        <f>Translations!$B$67</f>
        <v>Uncertainty related to each measurement</v>
      </c>
      <c r="J243" s="88" t="str">
        <f>Translations!$B$72</f>
        <v>Type of distribution</v>
      </c>
      <c r="K243" s="88" t="str">
        <f>Translations!$B$78</f>
        <v>Standard or expanded uncertainty?</v>
      </c>
      <c r="L243" s="88" t="str">
        <f>Translations!$B$81</f>
        <v>Value "in service"?</v>
      </c>
      <c r="M243" s="88" t="str">
        <f>Translations!$B$84</f>
        <v>Conversion factor to "in service"</v>
      </c>
      <c r="N243" s="88" t="str">
        <f>Translations!$B$88</f>
        <v>Correlated or uncorrelated?</v>
      </c>
      <c r="O243" s="55"/>
      <c r="P243" s="52"/>
      <c r="Q243" s="52"/>
      <c r="R243" s="89" t="s">
        <v>226</v>
      </c>
      <c r="S243" s="89" t="s">
        <v>224</v>
      </c>
      <c r="T243" s="89" t="s">
        <v>225</v>
      </c>
      <c r="U243" s="89" t="s">
        <v>241</v>
      </c>
      <c r="V243" s="89" t="s">
        <v>305</v>
      </c>
      <c r="W243" s="89" t="s">
        <v>227</v>
      </c>
      <c r="X243" s="89" t="s">
        <v>228</v>
      </c>
      <c r="Y243" s="89" t="s">
        <v>306</v>
      </c>
      <c r="Z243" s="76"/>
    </row>
    <row r="244" spans="1:26" s="77" customFormat="1" ht="12.75" customHeight="1">
      <c r="A244" s="52"/>
      <c r="B244" s="53"/>
      <c r="C244" s="79"/>
      <c r="D244" s="90" t="s">
        <v>255</v>
      </c>
      <c r="E244" s="180"/>
      <c r="F244" s="2"/>
      <c r="G244" s="2"/>
      <c r="H244" s="91">
        <f>IF(COUNT(F244:G244)&gt;0,F244*G244,"")</f>
      </c>
      <c r="I244" s="3"/>
      <c r="J244" s="4"/>
      <c r="K244" s="4"/>
      <c r="L244" s="6"/>
      <c r="M244" s="186"/>
      <c r="N244" s="6"/>
      <c r="O244" s="55"/>
      <c r="P244" s="52"/>
      <c r="Q244" s="52"/>
      <c r="R244" s="92">
        <f>IF(J244="",INDEX(EUconst_DistributionCorrection,1),INDEX(EUconst_DistributionCorrection,MATCH(J244,EUconst_DistributionType,0)))</f>
        <v>1</v>
      </c>
      <c r="S244" s="93">
        <f>IF(OR(K244="",J244=INDEX(EUconst_DistributionType,2),J244=INDEX(EUconst_DistributionType,3)),INDEX(EUconst_ConfidenceLevel,1),INDEX(EUconst_ConfidenceLevel,MATCH(K244,EUconst_UncertaintyType,0)))</f>
        <v>0.682689250166422</v>
      </c>
      <c r="T244" s="94">
        <f>IF(N244="",2,INDEX(EUconst_CorrelationFactor,MATCH(N244,EUconst_CorrelationType,0)))</f>
        <v>2</v>
      </c>
      <c r="U244" s="95" t="b">
        <f>OR(J244=INDEX(EUconst_DistributionType,2),J244=INDEX(EUconst_DistributionType,3))</f>
        <v>0</v>
      </c>
      <c r="V244" s="189">
        <f>IF(L244=INDEX(EUconst_InService,1),1,IF(M244="",2,M244))</f>
        <v>2</v>
      </c>
      <c r="W244" s="97">
        <f>IF(F244="","",ABS(G244)^T244*(ABS(F244)*I244*V244/R244/TINV(1-S244,10^6))^2)</f>
      </c>
      <c r="X244" s="97" t="b">
        <f>OR(INDEX(EUconst_DistributionType,2)=J244,INDEX(EUconst_DistributionType,3)=J244)</f>
        <v>0</v>
      </c>
      <c r="Y244" s="97" t="b">
        <f>L244=INDEX(EUconst_InService,1)</f>
        <v>0</v>
      </c>
      <c r="Z244" s="76"/>
    </row>
    <row r="245" spans="1:26" s="77" customFormat="1" ht="12.75" customHeight="1">
      <c r="A245" s="52"/>
      <c r="B245" s="53"/>
      <c r="C245" s="79"/>
      <c r="D245" s="90" t="s">
        <v>256</v>
      </c>
      <c r="E245" s="181"/>
      <c r="F245" s="5"/>
      <c r="G245" s="5"/>
      <c r="H245" s="99">
        <f>IF(COUNT(F245:G245)&gt;0,F245*G245,"")</f>
      </c>
      <c r="I245" s="6"/>
      <c r="J245" s="7"/>
      <c r="K245" s="7"/>
      <c r="L245" s="6"/>
      <c r="M245" s="187"/>
      <c r="N245" s="6"/>
      <c r="O245" s="55"/>
      <c r="P245" s="52"/>
      <c r="Q245" s="52"/>
      <c r="R245" s="92">
        <f>IF(J245="",INDEX(EUconst_DistributionCorrection,1),INDEX(EUconst_DistributionCorrection,MATCH(J245,EUconst_DistributionType,0)))</f>
        <v>1</v>
      </c>
      <c r="S245" s="93">
        <f>IF(OR(K245="",J245=INDEX(EUconst_DistributionType,2),J245=INDEX(EUconst_DistributionType,3)),INDEX(EUconst_ConfidenceLevel,1),INDEX(EUconst_ConfidenceLevel,MATCH(K245,EUconst_UncertaintyType,0)))</f>
        <v>0.682689250166422</v>
      </c>
      <c r="T245" s="94">
        <f>IF(N245="",2,INDEX(EUconst_CorrelationFactor,MATCH(N245,EUconst_CorrelationType,0)))</f>
        <v>2</v>
      </c>
      <c r="U245" s="95" t="b">
        <f>OR(J245=INDEX(EUconst_DistributionType,2),J245=INDEX(EUconst_DistributionType,3))</f>
        <v>0</v>
      </c>
      <c r="V245" s="189">
        <f>IF(L245=INDEX(EUconst_InService,1),1,IF(M245="",2,M245))</f>
        <v>2</v>
      </c>
      <c r="W245" s="97">
        <f>IF(F245="","",ABS(G245)^T245*(ABS(F245)*I245*V245/R245/TINV(1-S245,10^6))^2)</f>
      </c>
      <c r="X245" s="97" t="b">
        <f>OR(INDEX(EUconst_DistributionType,2)=J245,INDEX(EUconst_DistributionType,3)=J245)</f>
        <v>0</v>
      </c>
      <c r="Y245" s="97" t="b">
        <f>L245=INDEX(EUconst_InService,1)</f>
        <v>0</v>
      </c>
      <c r="Z245" s="76"/>
    </row>
    <row r="246" spans="1:26" s="77" customFormat="1" ht="12.75" customHeight="1">
      <c r="A246" s="52"/>
      <c r="B246" s="53"/>
      <c r="C246" s="79"/>
      <c r="D246" s="90" t="s">
        <v>253</v>
      </c>
      <c r="E246" s="181"/>
      <c r="F246" s="5"/>
      <c r="G246" s="5"/>
      <c r="H246" s="99">
        <f>IF(COUNT(F246:G246)&gt;0,F246*G246,"")</f>
      </c>
      <c r="I246" s="6"/>
      <c r="J246" s="7"/>
      <c r="K246" s="7"/>
      <c r="L246" s="6"/>
      <c r="M246" s="187"/>
      <c r="N246" s="6"/>
      <c r="O246" s="55"/>
      <c r="P246" s="52"/>
      <c r="Q246" s="52"/>
      <c r="R246" s="92">
        <f>IF(J246="",INDEX(EUconst_DistributionCorrection,1),INDEX(EUconst_DistributionCorrection,MATCH(J246,EUconst_DistributionType,0)))</f>
        <v>1</v>
      </c>
      <c r="S246" s="93">
        <f>IF(OR(K246="",J246=INDEX(EUconst_DistributionType,2),J246=INDEX(EUconst_DistributionType,3)),INDEX(EUconst_ConfidenceLevel,1),INDEX(EUconst_ConfidenceLevel,MATCH(K246,EUconst_UncertaintyType,0)))</f>
        <v>0.682689250166422</v>
      </c>
      <c r="T246" s="94">
        <f>IF(N246="",2,INDEX(EUconst_CorrelationFactor,MATCH(N246,EUconst_CorrelationType,0)))</f>
        <v>2</v>
      </c>
      <c r="U246" s="95" t="b">
        <f>OR(J246=INDEX(EUconst_DistributionType,2),J246=INDEX(EUconst_DistributionType,3))</f>
        <v>0</v>
      </c>
      <c r="V246" s="189">
        <f>IF(L246=INDEX(EUconst_InService,1),1,IF(M246="",2,M246))</f>
        <v>2</v>
      </c>
      <c r="W246" s="97">
        <f>IF(F246="","",ABS(G246)^T246*(ABS(F246)*I246*V246/R246/TINV(1-S246,10^6))^2)</f>
      </c>
      <c r="X246" s="97" t="b">
        <f>OR(INDEX(EUconst_DistributionType,2)=J246,INDEX(EUconst_DistributionType,3)=J246)</f>
        <v>0</v>
      </c>
      <c r="Y246" s="97" t="b">
        <f>L246=INDEX(EUconst_InService,1)</f>
        <v>0</v>
      </c>
      <c r="Z246" s="76"/>
    </row>
    <row r="247" spans="1:26" s="77" customFormat="1" ht="12.75" customHeight="1">
      <c r="A247" s="52"/>
      <c r="B247" s="53"/>
      <c r="C247" s="79"/>
      <c r="D247" s="90" t="s">
        <v>257</v>
      </c>
      <c r="E247" s="181"/>
      <c r="F247" s="5"/>
      <c r="G247" s="5"/>
      <c r="H247" s="99">
        <f>IF(COUNT(F247:G247)&gt;0,F247*G247,"")</f>
      </c>
      <c r="I247" s="6"/>
      <c r="J247" s="7"/>
      <c r="K247" s="7"/>
      <c r="L247" s="6"/>
      <c r="M247" s="187"/>
      <c r="N247" s="6"/>
      <c r="O247" s="55"/>
      <c r="P247" s="52"/>
      <c r="Q247" s="52"/>
      <c r="R247" s="92">
        <f>IF(J247="",INDEX(EUconst_DistributionCorrection,1),INDEX(EUconst_DistributionCorrection,MATCH(J247,EUconst_DistributionType,0)))</f>
        <v>1</v>
      </c>
      <c r="S247" s="93">
        <f>IF(OR(K247="",J247=INDEX(EUconst_DistributionType,2),J247=INDEX(EUconst_DistributionType,3)),INDEX(EUconst_ConfidenceLevel,1),INDEX(EUconst_ConfidenceLevel,MATCH(K247,EUconst_UncertaintyType,0)))</f>
        <v>0.682689250166422</v>
      </c>
      <c r="T247" s="94">
        <f>IF(N247="",2,INDEX(EUconst_CorrelationFactor,MATCH(N247,EUconst_CorrelationType,0)))</f>
        <v>2</v>
      </c>
      <c r="U247" s="95" t="b">
        <f>OR(J247=INDEX(EUconst_DistributionType,2),J247=INDEX(EUconst_DistributionType,3))</f>
        <v>0</v>
      </c>
      <c r="V247" s="189">
        <f>IF(L247=INDEX(EUconst_InService,1),1,IF(M247="",2,M247))</f>
        <v>2</v>
      </c>
      <c r="W247" s="97">
        <f>IF(F247="","",ABS(G247)^T247*(ABS(F247)*I247*V247/R247/TINV(1-S247,10^6))^2)</f>
      </c>
      <c r="X247" s="97" t="b">
        <f>OR(INDEX(EUconst_DistributionType,2)=J247,INDEX(EUconst_DistributionType,3)=J247)</f>
        <v>0</v>
      </c>
      <c r="Y247" s="97" t="b">
        <f>L247=INDEX(EUconst_InService,1)</f>
        <v>0</v>
      </c>
      <c r="Z247" s="76"/>
    </row>
    <row r="248" spans="1:26" s="77" customFormat="1" ht="12.75" customHeight="1">
      <c r="A248" s="52"/>
      <c r="B248" s="53"/>
      <c r="C248" s="79"/>
      <c r="D248" s="90" t="s">
        <v>258</v>
      </c>
      <c r="E248" s="182"/>
      <c r="F248" s="8"/>
      <c r="G248" s="8"/>
      <c r="H248" s="100">
        <f>IF(COUNT(F248:G248)&gt;0,F248*G248,"")</f>
      </c>
      <c r="I248" s="9"/>
      <c r="J248" s="10"/>
      <c r="K248" s="10"/>
      <c r="L248" s="9"/>
      <c r="M248" s="188"/>
      <c r="N248" s="9"/>
      <c r="O248" s="55"/>
      <c r="P248" s="52"/>
      <c r="Q248" s="52"/>
      <c r="R248" s="92">
        <f>IF(J248="",INDEX(EUconst_DistributionCorrection,1),INDEX(EUconst_DistributionCorrection,MATCH(J248,EUconst_DistributionType,0)))</f>
        <v>1</v>
      </c>
      <c r="S248" s="93">
        <f>IF(OR(K248="",J248=INDEX(EUconst_DistributionType,2),J248=INDEX(EUconst_DistributionType,3)),INDEX(EUconst_ConfidenceLevel,1),INDEX(EUconst_ConfidenceLevel,MATCH(K248,EUconst_UncertaintyType,0)))</f>
        <v>0.682689250166422</v>
      </c>
      <c r="T248" s="94">
        <f>IF(N248="",2,INDEX(EUconst_CorrelationFactor,MATCH(N248,EUconst_CorrelationType,0)))</f>
        <v>2</v>
      </c>
      <c r="U248" s="95" t="b">
        <f>OR(J248=INDEX(EUconst_DistributionType,2),J248=INDEX(EUconst_DistributionType,3))</f>
        <v>0</v>
      </c>
      <c r="V248" s="189">
        <f>IF(L248=INDEX(EUconst_InService,1),1,IF(M248="",2,M248))</f>
        <v>2</v>
      </c>
      <c r="W248" s="97">
        <f>IF(F248="","",ABS(G248)^T248*(ABS(F248)*I248*V248/R248/TINV(1-S248,10^6))^2)</f>
      </c>
      <c r="X248" s="97" t="b">
        <f>OR(INDEX(EUconst_DistributionType,2)=J248,INDEX(EUconst_DistributionType,3)=J248)</f>
        <v>0</v>
      </c>
      <c r="Y248" s="97" t="b">
        <f>L248=INDEX(EUconst_InService,1)</f>
        <v>0</v>
      </c>
      <c r="Z248" s="76">
        <f>IF(F248="","",ABS(G248)^T248*(ABS(F248)*I248/R248/TINV(1-S248,10^6))^2)</f>
      </c>
    </row>
    <row r="249" spans="1:26" s="77" customFormat="1" ht="4.5" customHeight="1">
      <c r="A249" s="52"/>
      <c r="B249" s="53"/>
      <c r="C249" s="79"/>
      <c r="D249" s="16"/>
      <c r="E249" s="80"/>
      <c r="F249" s="80"/>
      <c r="G249" s="80"/>
      <c r="H249" s="80"/>
      <c r="K249" s="80"/>
      <c r="L249" s="80"/>
      <c r="M249" s="80"/>
      <c r="O249" s="55"/>
      <c r="P249" s="52"/>
      <c r="Q249" s="52"/>
      <c r="R249" s="96"/>
      <c r="S249" s="96"/>
      <c r="T249" s="96"/>
      <c r="U249" s="52"/>
      <c r="V249" s="96"/>
      <c r="W249" s="96"/>
      <c r="X249" s="96"/>
      <c r="Y249" s="96"/>
      <c r="Z249" s="76"/>
    </row>
    <row r="250" spans="1:26" s="77" customFormat="1" ht="12.75" customHeight="1">
      <c r="A250" s="52"/>
      <c r="B250" s="53"/>
      <c r="C250" s="79"/>
      <c r="D250" s="87" t="s">
        <v>259</v>
      </c>
      <c r="E250" s="323" t="str">
        <f>Translations!$B$98</f>
        <v>Amount of fuel or material exported from the installation</v>
      </c>
      <c r="F250" s="323"/>
      <c r="G250" s="323"/>
      <c r="H250" s="323"/>
      <c r="I250" s="323"/>
      <c r="J250" s="323"/>
      <c r="K250" s="323"/>
      <c r="L250" s="323"/>
      <c r="M250" s="323"/>
      <c r="N250" s="323"/>
      <c r="O250" s="55"/>
      <c r="P250" s="52"/>
      <c r="Q250" s="52"/>
      <c r="R250" s="52"/>
      <c r="S250" s="52"/>
      <c r="T250" s="52"/>
      <c r="U250" s="52"/>
      <c r="V250" s="52"/>
      <c r="W250" s="52"/>
      <c r="X250" s="52"/>
      <c r="Y250" s="52"/>
      <c r="Z250" s="76"/>
    </row>
    <row r="251" spans="1:26" s="77" customFormat="1" ht="49.5" customHeight="1">
      <c r="A251" s="52"/>
      <c r="B251" s="53"/>
      <c r="C251" s="79"/>
      <c r="D251" s="16"/>
      <c r="E251" s="183" t="str">
        <f>Translations!$B$94</f>
        <v>Name or brief description</v>
      </c>
      <c r="F251" s="88" t="str">
        <f>Translations!$B$99</f>
        <v>Quantity per delivery [e.g. t or Nm³] </v>
      </c>
      <c r="G251" s="88" t="str">
        <f>Translations!$B$100</f>
        <v>Annual number of deliveries</v>
      </c>
      <c r="H251" s="88" t="str">
        <f>Translations!$B$97</f>
        <v>Annual quantity [e.g. t or Nm³] </v>
      </c>
      <c r="I251" s="88" t="str">
        <f>Translations!$B$67</f>
        <v>Uncertainty related to each measurement</v>
      </c>
      <c r="J251" s="88" t="str">
        <f>Translations!$B$72</f>
        <v>Type of distribution</v>
      </c>
      <c r="K251" s="88" t="str">
        <f>Translations!$B$78</f>
        <v>Standard or expanded uncertainty?</v>
      </c>
      <c r="L251" s="88" t="str">
        <f>Translations!$B$81</f>
        <v>Value "in service"?</v>
      </c>
      <c r="M251" s="88" t="str">
        <f>Translations!$B$84</f>
        <v>Conversion factor to "in service"</v>
      </c>
      <c r="N251" s="88" t="str">
        <f>Translations!$B$88</f>
        <v>Correlated or uncorrelated?</v>
      </c>
      <c r="O251" s="55"/>
      <c r="P251" s="52"/>
      <c r="Q251" s="52"/>
      <c r="R251" s="89" t="s">
        <v>226</v>
      </c>
      <c r="S251" s="89" t="s">
        <v>224</v>
      </c>
      <c r="T251" s="89" t="s">
        <v>225</v>
      </c>
      <c r="U251" s="89" t="s">
        <v>241</v>
      </c>
      <c r="V251" s="89" t="s">
        <v>305</v>
      </c>
      <c r="W251" s="89" t="s">
        <v>227</v>
      </c>
      <c r="X251" s="89" t="s">
        <v>228</v>
      </c>
      <c r="Y251" s="89" t="s">
        <v>306</v>
      </c>
      <c r="Z251" s="76"/>
    </row>
    <row r="252" spans="1:26" s="77" customFormat="1" ht="12.75" customHeight="1">
      <c r="A252" s="52"/>
      <c r="B252" s="53"/>
      <c r="C252" s="79"/>
      <c r="D252" s="90" t="s">
        <v>255</v>
      </c>
      <c r="E252" s="180"/>
      <c r="F252" s="2"/>
      <c r="G252" s="2"/>
      <c r="H252" s="91">
        <f>IF(COUNT(F252:G252)&gt;0,F252*G252,"")</f>
      </c>
      <c r="I252" s="3"/>
      <c r="J252" s="4"/>
      <c r="K252" s="4"/>
      <c r="L252" s="6"/>
      <c r="M252" s="186"/>
      <c r="N252" s="3"/>
      <c r="O252" s="55"/>
      <c r="P252" s="52"/>
      <c r="Q252" s="52"/>
      <c r="R252" s="92">
        <f>IF(J252="",INDEX(EUconst_DistributionCorrection,1),INDEX(EUconst_DistributionCorrection,MATCH(J252,EUconst_DistributionType,0)))</f>
        <v>1</v>
      </c>
      <c r="S252" s="93">
        <f>IF(OR(K252="",J252=INDEX(EUconst_DistributionType,2),J252=INDEX(EUconst_DistributionType,3)),INDEX(EUconst_ConfidenceLevel,1),INDEX(EUconst_ConfidenceLevel,MATCH(K252,EUconst_UncertaintyType,0)))</f>
        <v>0.682689250166422</v>
      </c>
      <c r="T252" s="94">
        <f>IF(N252="",2,INDEX(EUconst_CorrelationFactor,MATCH(N252,EUconst_CorrelationType,0)))</f>
        <v>2</v>
      </c>
      <c r="U252" s="95" t="b">
        <f>OR(J252=INDEX(EUconst_DistributionType,2),J252=INDEX(EUconst_DistributionType,3))</f>
        <v>0</v>
      </c>
      <c r="V252" s="189">
        <f>IF(L252=INDEX(EUconst_InService,1),1,IF(M252="",2,M252))</f>
        <v>2</v>
      </c>
      <c r="W252" s="97">
        <f>IF(F252="","",ABS(G252)^T252*(ABS(F252)*I252*V252/R252/TINV(1-S252,10^6))^2)</f>
      </c>
      <c r="X252" s="97" t="b">
        <f>OR(INDEX(EUconst_DistributionType,2)=J252,INDEX(EUconst_DistributionType,3)=J252)</f>
        <v>0</v>
      </c>
      <c r="Y252" s="97" t="b">
        <f>L252=INDEX(EUconst_InService,1)</f>
        <v>0</v>
      </c>
      <c r="Z252" s="76"/>
    </row>
    <row r="253" spans="1:26" s="77" customFormat="1" ht="12.75" customHeight="1">
      <c r="A253" s="52"/>
      <c r="B253" s="53"/>
      <c r="C253" s="79"/>
      <c r="D253" s="90" t="s">
        <v>256</v>
      </c>
      <c r="E253" s="181"/>
      <c r="F253" s="5"/>
      <c r="G253" s="5"/>
      <c r="H253" s="99">
        <f>IF(COUNT(F253:G253)&gt;0,F253*G253,"")</f>
      </c>
      <c r="I253" s="6"/>
      <c r="J253" s="7"/>
      <c r="K253" s="7"/>
      <c r="L253" s="6"/>
      <c r="M253" s="187"/>
      <c r="N253" s="6"/>
      <c r="O253" s="55"/>
      <c r="P253" s="52"/>
      <c r="Q253" s="52"/>
      <c r="R253" s="92">
        <f>IF(J253="",INDEX(EUconst_DistributionCorrection,1),INDEX(EUconst_DistributionCorrection,MATCH(J253,EUconst_DistributionType,0)))</f>
        <v>1</v>
      </c>
      <c r="S253" s="93">
        <f>IF(OR(K253="",J253=INDEX(EUconst_DistributionType,2),J253=INDEX(EUconst_DistributionType,3)),INDEX(EUconst_ConfidenceLevel,1),INDEX(EUconst_ConfidenceLevel,MATCH(K253,EUconst_UncertaintyType,0)))</f>
        <v>0.682689250166422</v>
      </c>
      <c r="T253" s="94">
        <f>IF(N253="",2,INDEX(EUconst_CorrelationFactor,MATCH(N253,EUconst_CorrelationType,0)))</f>
        <v>2</v>
      </c>
      <c r="U253" s="95" t="b">
        <f>OR(J253=INDEX(EUconst_DistributionType,2),J253=INDEX(EUconst_DistributionType,3))</f>
        <v>0</v>
      </c>
      <c r="V253" s="189">
        <f>IF(L253=INDEX(EUconst_InService,1),1,IF(M253="",2,M253))</f>
        <v>2</v>
      </c>
      <c r="W253" s="97">
        <f>IF(F253="","",ABS(G253)^T253*(ABS(F253)*I253*V253/R253/TINV(1-S253,10^6))^2)</f>
      </c>
      <c r="X253" s="97" t="b">
        <f>OR(INDEX(EUconst_DistributionType,2)=J253,INDEX(EUconst_DistributionType,3)=J253)</f>
        <v>0</v>
      </c>
      <c r="Y253" s="97" t="b">
        <f>L253=INDEX(EUconst_InService,1)</f>
        <v>0</v>
      </c>
      <c r="Z253" s="76"/>
    </row>
    <row r="254" spans="1:26" s="77" customFormat="1" ht="12.75" customHeight="1">
      <c r="A254" s="52"/>
      <c r="B254" s="53"/>
      <c r="C254" s="79"/>
      <c r="D254" s="90" t="s">
        <v>253</v>
      </c>
      <c r="E254" s="181"/>
      <c r="F254" s="5"/>
      <c r="G254" s="5"/>
      <c r="H254" s="99">
        <f>IF(COUNT(F254:G254)&gt;0,F254*G254,"")</f>
      </c>
      <c r="I254" s="6"/>
      <c r="J254" s="7"/>
      <c r="K254" s="7"/>
      <c r="L254" s="6"/>
      <c r="M254" s="187"/>
      <c r="N254" s="6"/>
      <c r="O254" s="55"/>
      <c r="P254" s="52"/>
      <c r="Q254" s="52"/>
      <c r="R254" s="92">
        <f>IF(J254="",INDEX(EUconst_DistributionCorrection,1),INDEX(EUconst_DistributionCorrection,MATCH(J254,EUconst_DistributionType,0)))</f>
        <v>1</v>
      </c>
      <c r="S254" s="93">
        <f>IF(OR(K254="",J254=INDEX(EUconst_DistributionType,2),J254=INDEX(EUconst_DistributionType,3)),INDEX(EUconst_ConfidenceLevel,1),INDEX(EUconst_ConfidenceLevel,MATCH(K254,EUconst_UncertaintyType,0)))</f>
        <v>0.682689250166422</v>
      </c>
      <c r="T254" s="94">
        <f>IF(N254="",2,INDEX(EUconst_CorrelationFactor,MATCH(N254,EUconst_CorrelationType,0)))</f>
        <v>2</v>
      </c>
      <c r="U254" s="95" t="b">
        <f>OR(J254=INDEX(EUconst_DistributionType,2),J254=INDEX(EUconst_DistributionType,3))</f>
        <v>0</v>
      </c>
      <c r="V254" s="189">
        <f>IF(L254=INDEX(EUconst_InService,1),1,IF(M254="",2,M254))</f>
        <v>2</v>
      </c>
      <c r="W254" s="97">
        <f>IF(F254="","",ABS(G254)^T254*(ABS(F254)*I254*V254/R254/TINV(1-S254,10^6))^2)</f>
      </c>
      <c r="X254" s="97" t="b">
        <f>OR(INDEX(EUconst_DistributionType,2)=J254,INDEX(EUconst_DistributionType,3)=J254)</f>
        <v>0</v>
      </c>
      <c r="Y254" s="97" t="b">
        <f>L254=INDEX(EUconst_InService,1)</f>
        <v>0</v>
      </c>
      <c r="Z254" s="76"/>
    </row>
    <row r="255" spans="1:26" s="77" customFormat="1" ht="12.75" customHeight="1">
      <c r="A255" s="52"/>
      <c r="B255" s="53"/>
      <c r="C255" s="79"/>
      <c r="D255" s="90" t="s">
        <v>257</v>
      </c>
      <c r="E255" s="181"/>
      <c r="F255" s="5"/>
      <c r="G255" s="5"/>
      <c r="H255" s="99">
        <f>IF(COUNT(F255:G255)&gt;0,F255*G255,"")</f>
      </c>
      <c r="I255" s="6"/>
      <c r="J255" s="7"/>
      <c r="K255" s="7"/>
      <c r="L255" s="6"/>
      <c r="M255" s="187"/>
      <c r="N255" s="6"/>
      <c r="O255" s="55"/>
      <c r="P255" s="52"/>
      <c r="Q255" s="52"/>
      <c r="R255" s="92">
        <f>IF(J255="",INDEX(EUconst_DistributionCorrection,1),INDEX(EUconst_DistributionCorrection,MATCH(J255,EUconst_DistributionType,0)))</f>
        <v>1</v>
      </c>
      <c r="S255" s="93">
        <f>IF(OR(K255="",J255=INDEX(EUconst_DistributionType,2),J255=INDEX(EUconst_DistributionType,3)),INDEX(EUconst_ConfidenceLevel,1),INDEX(EUconst_ConfidenceLevel,MATCH(K255,EUconst_UncertaintyType,0)))</f>
        <v>0.682689250166422</v>
      </c>
      <c r="T255" s="94">
        <f>IF(N255="",2,INDEX(EUconst_CorrelationFactor,MATCH(N255,EUconst_CorrelationType,0)))</f>
        <v>2</v>
      </c>
      <c r="U255" s="95" t="b">
        <f>OR(J255=INDEX(EUconst_DistributionType,2),J255=INDEX(EUconst_DistributionType,3))</f>
        <v>0</v>
      </c>
      <c r="V255" s="189">
        <f>IF(L255=INDEX(EUconst_InService,1),1,IF(M255="",2,M255))</f>
        <v>2</v>
      </c>
      <c r="W255" s="97">
        <f>IF(F255="","",ABS(G255)^T255*(ABS(F255)*I255*V255/R255/TINV(1-S255,10^6))^2)</f>
      </c>
      <c r="X255" s="97" t="b">
        <f>OR(INDEX(EUconst_DistributionType,2)=J255,INDEX(EUconst_DistributionType,3)=J255)</f>
        <v>0</v>
      </c>
      <c r="Y255" s="97" t="b">
        <f>L255=INDEX(EUconst_InService,1)</f>
        <v>0</v>
      </c>
      <c r="Z255" s="76"/>
    </row>
    <row r="256" spans="1:26" s="77" customFormat="1" ht="12.75" customHeight="1">
      <c r="A256" s="52"/>
      <c r="B256" s="53"/>
      <c r="C256" s="79"/>
      <c r="D256" s="90" t="s">
        <v>258</v>
      </c>
      <c r="E256" s="182"/>
      <c r="F256" s="8"/>
      <c r="G256" s="8"/>
      <c r="H256" s="100">
        <f>IF(COUNT(F256:G256)&gt;0,F256*G256,"")</f>
      </c>
      <c r="I256" s="9"/>
      <c r="J256" s="10"/>
      <c r="K256" s="10"/>
      <c r="L256" s="9"/>
      <c r="M256" s="188"/>
      <c r="N256" s="9"/>
      <c r="O256" s="55"/>
      <c r="P256" s="52"/>
      <c r="Q256" s="52"/>
      <c r="R256" s="92">
        <f>IF(J256="",INDEX(EUconst_DistributionCorrection,1),INDEX(EUconst_DistributionCorrection,MATCH(J256,EUconst_DistributionType,0)))</f>
        <v>1</v>
      </c>
      <c r="S256" s="93">
        <f>IF(OR(K256="",J256=INDEX(EUconst_DistributionType,2),J256=INDEX(EUconst_DistributionType,3)),INDEX(EUconst_ConfidenceLevel,1),INDEX(EUconst_ConfidenceLevel,MATCH(K256,EUconst_UncertaintyType,0)))</f>
        <v>0.682689250166422</v>
      </c>
      <c r="T256" s="94">
        <f>IF(N256="",2,INDEX(EUconst_CorrelationFactor,MATCH(N256,EUconst_CorrelationType,0)))</f>
        <v>2</v>
      </c>
      <c r="U256" s="95" t="b">
        <f>OR(J256=INDEX(EUconst_DistributionType,2),J256=INDEX(EUconst_DistributionType,3))</f>
        <v>0</v>
      </c>
      <c r="V256" s="189">
        <f>IF(L256=INDEX(EUconst_InService,1),1,IF(M256="",2,M256))</f>
        <v>2</v>
      </c>
      <c r="W256" s="97">
        <f>IF(F256="","",ABS(G256)^T256*(ABS(F256)*I256*V256/R256/TINV(1-S256,10^6))^2)</f>
      </c>
      <c r="X256" s="97" t="b">
        <f>OR(INDEX(EUconst_DistributionType,2)=J256,INDEX(EUconst_DistributionType,3)=J256)</f>
        <v>0</v>
      </c>
      <c r="Y256" s="97" t="b">
        <f>L256=INDEX(EUconst_InService,1)</f>
        <v>0</v>
      </c>
      <c r="Z256" s="76"/>
    </row>
    <row r="257" spans="1:26" s="77" customFormat="1" ht="4.5" customHeight="1">
      <c r="A257" s="52"/>
      <c r="B257" s="53"/>
      <c r="C257" s="79"/>
      <c r="D257" s="16"/>
      <c r="E257" s="80"/>
      <c r="F257" s="80"/>
      <c r="G257" s="80"/>
      <c r="H257" s="80"/>
      <c r="K257" s="80"/>
      <c r="L257" s="80"/>
      <c r="M257" s="80"/>
      <c r="O257" s="55"/>
      <c r="P257" s="52"/>
      <c r="Q257" s="52"/>
      <c r="R257" s="96"/>
      <c r="S257" s="96"/>
      <c r="T257" s="96"/>
      <c r="U257" s="52"/>
      <c r="V257" s="96"/>
      <c r="W257" s="96"/>
      <c r="X257" s="96"/>
      <c r="Y257" s="96"/>
      <c r="Z257" s="76"/>
    </row>
    <row r="258" spans="1:26" s="77" customFormat="1" ht="12.75" customHeight="1">
      <c r="A258" s="52"/>
      <c r="B258" s="53"/>
      <c r="C258" s="79"/>
      <c r="D258" s="87" t="s">
        <v>260</v>
      </c>
      <c r="E258" s="322" t="str">
        <f>Translations!$B$101</f>
        <v>Storage capacity for the fuel or material in the installation</v>
      </c>
      <c r="F258" s="322"/>
      <c r="G258" s="322"/>
      <c r="H258" s="322"/>
      <c r="I258" s="322"/>
      <c r="J258" s="322"/>
      <c r="K258" s="322"/>
      <c r="L258" s="322"/>
      <c r="M258" s="322"/>
      <c r="N258" s="322"/>
      <c r="O258" s="55"/>
      <c r="P258" s="52"/>
      <c r="Q258" s="52"/>
      <c r="R258" s="52"/>
      <c r="S258" s="52"/>
      <c r="T258" s="52"/>
      <c r="U258" s="52"/>
      <c r="V258" s="52"/>
      <c r="W258" s="52"/>
      <c r="X258" s="52"/>
      <c r="Y258" s="52"/>
      <c r="Z258" s="76"/>
    </row>
    <row r="259" spans="1:26" s="77" customFormat="1" ht="38.25" customHeight="1">
      <c r="A259" s="52"/>
      <c r="B259" s="53"/>
      <c r="C259" s="79"/>
      <c r="D259" s="87"/>
      <c r="E259"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259" s="310"/>
      <c r="G259" s="310"/>
      <c r="H259" s="310"/>
      <c r="I259" s="310"/>
      <c r="J259" s="310"/>
      <c r="K259" s="310"/>
      <c r="L259" s="310"/>
      <c r="M259" s="310"/>
      <c r="N259" s="310"/>
      <c r="O259" s="101"/>
      <c r="P259" s="52"/>
      <c r="Q259" s="52"/>
      <c r="R259" s="52"/>
      <c r="S259" s="52"/>
      <c r="T259" s="52"/>
      <c r="U259" s="52"/>
      <c r="V259" s="52"/>
      <c r="W259" s="52"/>
      <c r="X259" s="52"/>
      <c r="Y259" s="52"/>
      <c r="Z259" s="76"/>
    </row>
    <row r="260" spans="1:26" s="77" customFormat="1" ht="49.5" customHeight="1">
      <c r="A260" s="52"/>
      <c r="B260" s="53"/>
      <c r="C260" s="79"/>
      <c r="D260" s="16"/>
      <c r="E260" s="183" t="str">
        <f>Translations!$B$94</f>
        <v>Name or brief description</v>
      </c>
      <c r="F260" s="88" t="str">
        <f>Translations!$B$103</f>
        <v>Storage capacity [e.g. t or m³] </v>
      </c>
      <c r="G260" s="102"/>
      <c r="H260" s="88" t="str">
        <f>Translations!$B$103</f>
        <v>Storage capacity [e.g. t or m³] </v>
      </c>
      <c r="I260" s="88" t="str">
        <f>Translations!$B$67</f>
        <v>Uncertainty related to each measurement</v>
      </c>
      <c r="J260" s="88" t="str">
        <f>Translations!$B$72</f>
        <v>Type of distribution</v>
      </c>
      <c r="K260" s="88" t="str">
        <f>Translations!$B$78</f>
        <v>Standard or expanded uncertainty?</v>
      </c>
      <c r="L260" s="88" t="str">
        <f>Translations!$B$81</f>
        <v>Value "in service"?</v>
      </c>
      <c r="M260" s="88" t="str">
        <f>Translations!$B$84</f>
        <v>Conversion factor to "in service"</v>
      </c>
      <c r="N260" s="88" t="str">
        <f>Translations!$B$88</f>
        <v>Correlated or uncorrelated?</v>
      </c>
      <c r="O260" s="101"/>
      <c r="P260" s="52"/>
      <c r="Q260" s="52"/>
      <c r="R260" s="89" t="s">
        <v>226</v>
      </c>
      <c r="S260" s="89" t="s">
        <v>224</v>
      </c>
      <c r="T260" s="89" t="s">
        <v>225</v>
      </c>
      <c r="U260" s="89" t="s">
        <v>241</v>
      </c>
      <c r="V260" s="89" t="s">
        <v>305</v>
      </c>
      <c r="W260" s="89" t="s">
        <v>227</v>
      </c>
      <c r="X260" s="89" t="s">
        <v>228</v>
      </c>
      <c r="Y260" s="89" t="s">
        <v>306</v>
      </c>
      <c r="Z260" s="76"/>
    </row>
    <row r="261" spans="1:26" s="77" customFormat="1" ht="12.75" customHeight="1">
      <c r="A261" s="52"/>
      <c r="B261" s="53"/>
      <c r="C261" s="79"/>
      <c r="D261" s="16"/>
      <c r="E261" s="184"/>
      <c r="F261" s="11"/>
      <c r="G261" s="102"/>
      <c r="H261" s="103">
        <f>IF(ISNUMBER(F261),F261,"")</f>
      </c>
      <c r="I261" s="12"/>
      <c r="J261" s="13"/>
      <c r="K261" s="13"/>
      <c r="L261" s="12"/>
      <c r="M261" s="190"/>
      <c r="N261" s="12"/>
      <c r="O261" s="101"/>
      <c r="P261" s="52"/>
      <c r="Q261" s="52"/>
      <c r="R261" s="92">
        <f>IF(J261="",INDEX(EUconst_DistributionCorrection,1),INDEX(EUconst_DistributionCorrection,MATCH(J261,EUconst_DistributionType,0)))</f>
        <v>1</v>
      </c>
      <c r="S261" s="93">
        <f>IF(OR(K261="",J261=INDEX(EUconst_DistributionType,2),J261=INDEX(EUconst_DistributionType,3)),INDEX(EUconst_ConfidenceLevel,1),INDEX(EUconst_ConfidenceLevel,MATCH(K261,EUconst_UncertaintyType,0)))</f>
        <v>0.682689250166422</v>
      </c>
      <c r="T261" s="94">
        <f>IF(N261="",2,INDEX(EUconst_CorrelationFactor,MATCH(N261,EUconst_CorrelationType,0)))</f>
        <v>2</v>
      </c>
      <c r="U261" s="95" t="b">
        <f>OR(J261=INDEX(EUconst_DistributionType,2),J261=INDEX(EUconst_DistributionType,3))</f>
        <v>0</v>
      </c>
      <c r="V261" s="189">
        <f>IF(L261=INDEX(EUconst_InService,1),1,IF(M261="",2,M261))</f>
        <v>2</v>
      </c>
      <c r="W261" s="97">
        <f>IF(H261="","",2^(T261)*(ABS(H261)*I261*V261/R261/TINV(1-S261,10^6))^2)</f>
      </c>
      <c r="X261" s="97" t="b">
        <f>OR(INDEX(EUconst_DistributionType,2)=J261,INDEX(EUconst_DistributionType,3)=J261)</f>
        <v>0</v>
      </c>
      <c r="Y261" s="97" t="b">
        <f>L261=INDEX(EUconst_InService,1)</f>
        <v>0</v>
      </c>
      <c r="Z261" s="76"/>
    </row>
    <row r="262" spans="1:26" s="77" customFormat="1" ht="4.5" customHeight="1">
      <c r="A262" s="52"/>
      <c r="B262" s="53"/>
      <c r="C262" s="79"/>
      <c r="D262" s="16"/>
      <c r="E262" s="16"/>
      <c r="F262" s="16"/>
      <c r="G262" s="16"/>
      <c r="H262" s="16"/>
      <c r="I262" s="16"/>
      <c r="J262" s="16"/>
      <c r="K262" s="16"/>
      <c r="L262" s="16"/>
      <c r="M262" s="16"/>
      <c r="N262" s="16"/>
      <c r="O262" s="101"/>
      <c r="P262" s="52"/>
      <c r="Q262" s="52"/>
      <c r="R262" s="104"/>
      <c r="S262" s="105"/>
      <c r="T262" s="106"/>
      <c r="U262" s="107"/>
      <c r="V262" s="96"/>
      <c r="W262" s="108"/>
      <c r="X262" s="108"/>
      <c r="Y262" s="98"/>
      <c r="Z262" s="76"/>
    </row>
    <row r="263" spans="1:26" s="77" customFormat="1" ht="12.75" customHeight="1">
      <c r="A263" s="52"/>
      <c r="B263" s="53"/>
      <c r="C263" s="79"/>
      <c r="D263" s="87" t="s">
        <v>262</v>
      </c>
      <c r="E263" s="322" t="str">
        <f>Translations!$B$104</f>
        <v>Storage levels at the begining and the end of the year</v>
      </c>
      <c r="F263" s="322"/>
      <c r="G263" s="322"/>
      <c r="H263" s="322"/>
      <c r="I263" s="322"/>
      <c r="J263" s="322"/>
      <c r="K263" s="322"/>
      <c r="L263" s="322"/>
      <c r="M263" s="322"/>
      <c r="N263" s="322"/>
      <c r="O263" s="101"/>
      <c r="P263" s="52"/>
      <c r="Q263" s="52"/>
      <c r="R263" s="52"/>
      <c r="S263" s="52"/>
      <c r="T263" s="52"/>
      <c r="U263" s="52"/>
      <c r="V263" s="52"/>
      <c r="W263" s="52"/>
      <c r="X263" s="52"/>
      <c r="Y263" s="52"/>
      <c r="Z263" s="76"/>
    </row>
    <row r="264" spans="1:26" s="77" customFormat="1" ht="25.5" customHeight="1">
      <c r="A264" s="52"/>
      <c r="B264" s="53"/>
      <c r="C264" s="79"/>
      <c r="D264" s="87"/>
      <c r="E264"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264" s="310"/>
      <c r="G264" s="310"/>
      <c r="H264" s="310"/>
      <c r="I264" s="310"/>
      <c r="J264" s="310"/>
      <c r="K264" s="310"/>
      <c r="L264" s="310"/>
      <c r="M264" s="310"/>
      <c r="N264" s="310"/>
      <c r="O264" s="101"/>
      <c r="P264" s="52"/>
      <c r="Q264" s="52"/>
      <c r="R264" s="52"/>
      <c r="S264" s="52"/>
      <c r="T264" s="52"/>
      <c r="U264" s="52"/>
      <c r="V264" s="52"/>
      <c r="W264" s="52"/>
      <c r="X264" s="52"/>
      <c r="Y264" s="52"/>
      <c r="Z264" s="76"/>
    </row>
    <row r="265" spans="1:26" s="77" customFormat="1" ht="49.5" customHeight="1">
      <c r="A265" s="52"/>
      <c r="B265" s="53"/>
      <c r="C265" s="79"/>
      <c r="D265" s="16"/>
      <c r="E265" s="183" t="str">
        <f>Translations!$B$94</f>
        <v>Name or brief description</v>
      </c>
      <c r="F265" s="88" t="str">
        <f>Translations!$B$106</f>
        <v>Stock level 
[e.g. t or m³] </v>
      </c>
      <c r="G265" s="102"/>
      <c r="H265" s="88" t="str">
        <f>Translations!$B$106</f>
        <v>Stock level 
[e.g. t or m³] </v>
      </c>
      <c r="K265" s="80"/>
      <c r="L265" s="80"/>
      <c r="M265" s="80"/>
      <c r="N265" s="80"/>
      <c r="O265" s="101"/>
      <c r="P265" s="52"/>
      <c r="Q265" s="52"/>
      <c r="R265" s="52"/>
      <c r="S265" s="52"/>
      <c r="T265" s="52"/>
      <c r="U265" s="52"/>
      <c r="V265" s="52"/>
      <c r="W265" s="52"/>
      <c r="X265" s="52"/>
      <c r="Y265" s="52"/>
      <c r="Z265" s="76"/>
    </row>
    <row r="266" spans="1:26" s="77" customFormat="1" ht="12.75" customHeight="1">
      <c r="A266" s="52"/>
      <c r="B266" s="53"/>
      <c r="C266" s="79"/>
      <c r="D266" s="16"/>
      <c r="E266" s="185" t="str">
        <f>Translations!$B$107</f>
        <v>Beginning of the year</v>
      </c>
      <c r="F266" s="11"/>
      <c r="G266" s="102"/>
      <c r="H266" s="103">
        <f>IF(ISNUMBER(F266),F266,"")</f>
      </c>
      <c r="K266" s="80"/>
      <c r="L266" s="80"/>
      <c r="M266" s="80"/>
      <c r="N266" s="80"/>
      <c r="O266" s="101"/>
      <c r="P266" s="52"/>
      <c r="Q266" s="52"/>
      <c r="R266" s="52"/>
      <c r="S266" s="52"/>
      <c r="T266" s="52"/>
      <c r="U266" s="52"/>
      <c r="V266" s="52"/>
      <c r="W266" s="52"/>
      <c r="X266" s="52"/>
      <c r="Y266" s="52"/>
      <c r="Z266" s="76"/>
    </row>
    <row r="267" spans="1:26" s="77" customFormat="1" ht="12.75" customHeight="1">
      <c r="A267" s="52"/>
      <c r="B267" s="53"/>
      <c r="C267" s="79"/>
      <c r="D267" s="16"/>
      <c r="E267" s="185" t="str">
        <f>Translations!$B$108</f>
        <v>End of the year</v>
      </c>
      <c r="F267" s="11"/>
      <c r="G267" s="102"/>
      <c r="H267" s="103">
        <f>IF(ISNUMBER(F267),F267,"")</f>
      </c>
      <c r="K267" s="80"/>
      <c r="L267" s="80"/>
      <c r="M267" s="80"/>
      <c r="N267" s="80"/>
      <c r="O267" s="101"/>
      <c r="P267" s="52"/>
      <c r="Q267" s="52"/>
      <c r="R267" s="52"/>
      <c r="S267" s="52"/>
      <c r="T267" s="52"/>
      <c r="U267" s="52"/>
      <c r="V267" s="52"/>
      <c r="W267" s="52"/>
      <c r="X267" s="52"/>
      <c r="Y267" s="52"/>
      <c r="Z267" s="76"/>
    </row>
    <row r="268" spans="1:26" s="77" customFormat="1" ht="4.5" customHeight="1">
      <c r="A268" s="52"/>
      <c r="B268" s="53"/>
      <c r="C268" s="79"/>
      <c r="D268" s="16"/>
      <c r="E268" s="80"/>
      <c r="F268" s="80"/>
      <c r="G268" s="80"/>
      <c r="H268" s="80"/>
      <c r="J268" s="80"/>
      <c r="K268" s="80"/>
      <c r="L268" s="80"/>
      <c r="M268" s="80"/>
      <c r="N268" s="80"/>
      <c r="O268" s="101"/>
      <c r="P268" s="52"/>
      <c r="Q268" s="52"/>
      <c r="R268" s="52"/>
      <c r="S268" s="52"/>
      <c r="T268" s="52"/>
      <c r="U268" s="52"/>
      <c r="V268" s="52"/>
      <c r="W268" s="52"/>
      <c r="X268" s="52"/>
      <c r="Y268" s="52"/>
      <c r="Z268" s="76"/>
    </row>
    <row r="269" spans="1:26" s="77" customFormat="1" ht="12.75" customHeight="1">
      <c r="A269" s="52"/>
      <c r="B269" s="53"/>
      <c r="C269" s="79"/>
      <c r="D269" s="87" t="s">
        <v>263</v>
      </c>
      <c r="E269" s="109" t="str">
        <f>Translations!$B$109</f>
        <v>Average annual quantity consumed [e.g. t or Nm³] </v>
      </c>
      <c r="F269" s="109"/>
      <c r="G269" s="109"/>
      <c r="H269" s="110"/>
      <c r="I269" s="111"/>
      <c r="J269" s="112">
        <f>IF(COUNT(H244:H248,H252:H256,H266:H267)&gt;0,SUM(H244:H248,H266)-SUM(H252:H256,H267),"")</f>
      </c>
      <c r="K269" s="337" t="str">
        <f>Translations!$B$110</f>
        <v>Storage capacity (share of annual quantity):</v>
      </c>
      <c r="L269" s="338"/>
      <c r="M269" s="339"/>
      <c r="N269" s="113">
        <f>IF(ISNUMBER(J269),IF(J269&gt;0,SUM(H261)/J269,""),"")</f>
      </c>
      <c r="O269" s="101"/>
      <c r="P269" s="52"/>
      <c r="Q269" s="52"/>
      <c r="R269" s="52"/>
      <c r="S269" s="52"/>
      <c r="T269" s="52"/>
      <c r="U269" s="52"/>
      <c r="V269" s="52"/>
      <c r="W269" s="52"/>
      <c r="X269" s="52"/>
      <c r="Y269" s="52"/>
      <c r="Z269" s="76"/>
    </row>
    <row r="270" spans="1:26" s="77" customFormat="1" ht="25.5" customHeight="1">
      <c r="A270" s="52"/>
      <c r="B270" s="53"/>
      <c r="C270" s="79"/>
      <c r="D270" s="16"/>
      <c r="E270" s="310" t="str">
        <f>Translations!$B$111</f>
        <v>The annual quantity is calculated by deducting exported amounts under b) from amounts imported/consumed under a, as well as the stock level changes under d.</v>
      </c>
      <c r="F270" s="310"/>
      <c r="G270" s="310"/>
      <c r="H270" s="310"/>
      <c r="I270" s="310"/>
      <c r="J270" s="310"/>
      <c r="K270" s="80"/>
      <c r="L270" s="80"/>
      <c r="M270" s="80"/>
      <c r="N270" s="191">
        <f>IF(N269="","",IF(N269&gt;=5%,"&gt;=5%","&lt;5%"))</f>
      </c>
      <c r="O270" s="101"/>
      <c r="P270" s="52"/>
      <c r="Q270" s="52"/>
      <c r="R270" s="52"/>
      <c r="S270" s="52"/>
      <c r="T270" s="52"/>
      <c r="U270" s="52"/>
      <c r="V270" s="52"/>
      <c r="W270" s="52"/>
      <c r="X270" s="52"/>
      <c r="Y270" s="52"/>
      <c r="Z270" s="76"/>
    </row>
    <row r="271" spans="1:26" s="77" customFormat="1" ht="4.5" customHeight="1">
      <c r="A271" s="52"/>
      <c r="B271" s="53"/>
      <c r="C271" s="79"/>
      <c r="D271" s="16"/>
      <c r="E271" s="114"/>
      <c r="F271" s="114"/>
      <c r="G271" s="114"/>
      <c r="J271" s="115"/>
      <c r="K271" s="80"/>
      <c r="L271" s="80"/>
      <c r="M271" s="80"/>
      <c r="N271" s="80"/>
      <c r="O271" s="55"/>
      <c r="P271" s="52"/>
      <c r="Q271" s="52"/>
      <c r="R271" s="52"/>
      <c r="S271" s="52"/>
      <c r="T271" s="52"/>
      <c r="U271" s="52"/>
      <c r="V271" s="52"/>
      <c r="W271" s="52"/>
      <c r="X271" s="52"/>
      <c r="Y271" s="52"/>
      <c r="Z271" s="76"/>
    </row>
    <row r="272" spans="1:26" s="77" customFormat="1" ht="12.75" customHeight="1">
      <c r="A272" s="52"/>
      <c r="B272" s="53"/>
      <c r="C272" s="79"/>
      <c r="D272" s="87" t="s">
        <v>272</v>
      </c>
      <c r="E272" s="318" t="str">
        <f>Translations!$B$112</f>
        <v>Total uncertainty (k=1, 1σ, 68%)</v>
      </c>
      <c r="F272" s="318"/>
      <c r="G272" s="318"/>
      <c r="H272" s="110"/>
      <c r="I272" s="110"/>
      <c r="J272" s="116">
        <f>IF(OR(J269="",J269=0),"",SQRT(SUM(W244:W248,W252:W256,W261))/J269)</f>
      </c>
      <c r="L272" s="80"/>
      <c r="M272" s="117"/>
      <c r="N272" s="80"/>
      <c r="O272" s="55"/>
      <c r="P272" s="52"/>
      <c r="Q272" s="52"/>
      <c r="R272" s="52"/>
      <c r="S272" s="52"/>
      <c r="T272" s="52"/>
      <c r="U272" s="52"/>
      <c r="V272" s="52"/>
      <c r="W272" s="52"/>
      <c r="X272" s="52"/>
      <c r="Y272" s="52"/>
      <c r="Z272" s="76"/>
    </row>
    <row r="273" spans="1:26" s="77" customFormat="1" ht="12.75" customHeight="1">
      <c r="A273" s="52"/>
      <c r="B273" s="53"/>
      <c r="C273" s="79"/>
      <c r="D273" s="87" t="s">
        <v>295</v>
      </c>
      <c r="E273" s="308" t="str">
        <f>Translations!$B$113</f>
        <v>Total uncertainty (k=2, 2σ, 95%)</v>
      </c>
      <c r="F273" s="308"/>
      <c r="G273" s="308"/>
      <c r="H273" s="118"/>
      <c r="I273" s="118"/>
      <c r="J273" s="119">
        <f>IF(J272="","",J272*2)</f>
      </c>
      <c r="L273" s="120"/>
      <c r="M273" s="80"/>
      <c r="N273" s="80"/>
      <c r="O273" s="55"/>
      <c r="P273" s="52"/>
      <c r="Q273" s="52"/>
      <c r="R273" s="52"/>
      <c r="S273" s="52"/>
      <c r="T273" s="52"/>
      <c r="U273" s="52"/>
      <c r="V273" s="52"/>
      <c r="W273" s="121"/>
      <c r="X273" s="121"/>
      <c r="Y273" s="121"/>
      <c r="Z273" s="76"/>
    </row>
    <row r="274" spans="1:26" s="77" customFormat="1" ht="25.5" customHeight="1">
      <c r="A274" s="52"/>
      <c r="B274" s="53"/>
      <c r="C274" s="79"/>
      <c r="D274" s="16"/>
      <c r="E274" s="311" t="str">
        <f>Translations!$B$114</f>
        <v>This is the overall uncertainty associated with the annual quantity. The value displayed here is the uncertainty which has to be compared with the threshold of the required tier to check compliance.</v>
      </c>
      <c r="F274" s="311"/>
      <c r="G274" s="311"/>
      <c r="H274" s="311"/>
      <c r="I274" s="311"/>
      <c r="J274" s="311"/>
      <c r="K274" s="311"/>
      <c r="L274" s="80"/>
      <c r="M274" s="80"/>
      <c r="N274" s="80"/>
      <c r="O274" s="55"/>
      <c r="P274" s="52"/>
      <c r="Q274" s="52"/>
      <c r="R274" s="52"/>
      <c r="S274" s="52"/>
      <c r="T274" s="52"/>
      <c r="U274" s="52"/>
      <c r="V274" s="52"/>
      <c r="W274" s="52"/>
      <c r="X274" s="52"/>
      <c r="Y274" s="52"/>
      <c r="Z274" s="76"/>
    </row>
    <row r="275" spans="1:31" ht="12.75" customHeight="1" thickBot="1">
      <c r="A275" s="65"/>
      <c r="B275" s="53"/>
      <c r="C275" s="66"/>
      <c r="D275" s="67"/>
      <c r="E275" s="68"/>
      <c r="F275" s="69"/>
      <c r="G275" s="70"/>
      <c r="H275" s="70"/>
      <c r="I275" s="70"/>
      <c r="J275" s="70"/>
      <c r="K275" s="70"/>
      <c r="L275" s="70"/>
      <c r="M275" s="70"/>
      <c r="N275" s="70"/>
      <c r="O275" s="71"/>
      <c r="P275" s="72"/>
      <c r="Q275" s="72"/>
      <c r="R275" s="72"/>
      <c r="S275" s="72"/>
      <c r="T275" s="72"/>
      <c r="U275" s="72"/>
      <c r="V275" s="72"/>
      <c r="W275" s="73"/>
      <c r="X275" s="73"/>
      <c r="Y275" s="73"/>
      <c r="Z275" s="74"/>
      <c r="AA275" s="75"/>
      <c r="AB275" s="75"/>
      <c r="AC275" s="75"/>
      <c r="AD275" s="75"/>
      <c r="AE275" s="75"/>
    </row>
    <row r="276" spans="1:26" s="77" customFormat="1" ht="12.75" customHeight="1" thickBot="1">
      <c r="A276" s="52"/>
      <c r="B276" s="53"/>
      <c r="C276" s="16"/>
      <c r="D276" s="16"/>
      <c r="E276" s="16"/>
      <c r="F276" s="16"/>
      <c r="G276" s="16"/>
      <c r="H276" s="16"/>
      <c r="I276" s="16"/>
      <c r="J276" s="16"/>
      <c r="K276" s="16"/>
      <c r="L276" s="16"/>
      <c r="M276" s="16"/>
      <c r="N276" s="16"/>
      <c r="O276" s="55"/>
      <c r="P276" s="52"/>
      <c r="Q276" s="52"/>
      <c r="R276" s="52"/>
      <c r="S276" s="52"/>
      <c r="T276" s="52"/>
      <c r="U276" s="52"/>
      <c r="V276" s="52"/>
      <c r="W276" s="52"/>
      <c r="X276" s="52"/>
      <c r="Y276" s="52"/>
      <c r="Z276" s="76"/>
    </row>
    <row r="277" spans="1:26" s="77" customFormat="1" ht="15.75" customHeight="1" thickBot="1">
      <c r="A277" s="52"/>
      <c r="B277" s="53"/>
      <c r="C277" s="78">
        <f>C211+1</f>
        <v>5</v>
      </c>
      <c r="D277" s="16"/>
      <c r="E277" s="324" t="str">
        <f>Translations!$B$53</f>
        <v>This is an optional tool for calculating the uncertainty associated with the measurement of annual quantities</v>
      </c>
      <c r="F277" s="324"/>
      <c r="G277" s="324"/>
      <c r="H277" s="324"/>
      <c r="I277" s="324"/>
      <c r="J277" s="324"/>
      <c r="K277" s="324"/>
      <c r="L277" s="324"/>
      <c r="M277" s="324"/>
      <c r="N277" s="324"/>
      <c r="O277" s="55"/>
      <c r="P277" s="52"/>
      <c r="Q277" s="52"/>
      <c r="R277" s="52"/>
      <c r="S277" s="52"/>
      <c r="T277" s="52"/>
      <c r="U277" s="52"/>
      <c r="V277" s="52"/>
      <c r="W277" s="52"/>
      <c r="X277" s="52"/>
      <c r="Y277" s="52"/>
      <c r="Z277" s="76"/>
    </row>
    <row r="278" spans="1:26" s="77" customFormat="1" ht="4.5" customHeight="1">
      <c r="A278" s="52"/>
      <c r="B278" s="53"/>
      <c r="C278" s="79"/>
      <c r="D278" s="16"/>
      <c r="E278" s="80"/>
      <c r="F278" s="80"/>
      <c r="G278" s="80"/>
      <c r="H278" s="80"/>
      <c r="I278" s="80"/>
      <c r="J278" s="80"/>
      <c r="K278" s="80"/>
      <c r="L278" s="80"/>
      <c r="M278" s="80"/>
      <c r="N278" s="80"/>
      <c r="O278" s="55"/>
      <c r="P278" s="52"/>
      <c r="Q278" s="52"/>
      <c r="R278" s="52"/>
      <c r="S278" s="52"/>
      <c r="T278" s="52"/>
      <c r="U278" s="52"/>
      <c r="V278" s="52"/>
      <c r="W278" s="52"/>
      <c r="X278" s="52"/>
      <c r="Y278" s="52"/>
      <c r="Z278" s="76"/>
    </row>
    <row r="279" spans="1:26" s="77" customFormat="1" ht="38.25" customHeight="1">
      <c r="A279" s="81"/>
      <c r="B279" s="53"/>
      <c r="C279" s="16"/>
      <c r="D279" s="16"/>
      <c r="E279" s="82" t="str">
        <f>Translations!$B$54</f>
        <v>Quantity (imported, consumed)</v>
      </c>
      <c r="F279" s="312" t="str">
        <f>Translations!$B$55</f>
        <v>Please enter here information for each measurement instrument (e.g. operator has two sub-meters to give total amounts consumed or data obtained from each supplier of the specific fuel or material).</v>
      </c>
      <c r="G279" s="312"/>
      <c r="H279" s="312"/>
      <c r="I279" s="312"/>
      <c r="J279" s="312"/>
      <c r="K279" s="312"/>
      <c r="L279" s="312"/>
      <c r="M279" s="312"/>
      <c r="N279" s="312"/>
      <c r="O279" s="83"/>
      <c r="P279" s="84"/>
      <c r="Q279" s="84"/>
      <c r="R279" s="84"/>
      <c r="S279" s="84"/>
      <c r="T279" s="84"/>
      <c r="U279" s="84"/>
      <c r="V279" s="84"/>
      <c r="W279" s="85"/>
      <c r="X279" s="85"/>
      <c r="Y279" s="85"/>
      <c r="Z279" s="76"/>
    </row>
    <row r="280" spans="1:26" s="77" customFormat="1" ht="25.5" customHeight="1">
      <c r="A280" s="81"/>
      <c r="B280" s="53"/>
      <c r="C280" s="16"/>
      <c r="D280" s="16"/>
      <c r="E280" s="82" t="str">
        <f>Translations!$B$56</f>
        <v>Quantity (exported)</v>
      </c>
      <c r="F280" s="312" t="str">
        <f>Translations!$B$57</f>
        <v>Please enter here information for each measurement instrument related to any amounts of the fuel or material that are exported from the installation instead of being consumed therein (e.g. natural gas or fuel oil sold to third parties).</v>
      </c>
      <c r="G280" s="312"/>
      <c r="H280" s="312"/>
      <c r="I280" s="312"/>
      <c r="J280" s="312"/>
      <c r="K280" s="312"/>
      <c r="L280" s="312"/>
      <c r="M280" s="312"/>
      <c r="N280" s="312"/>
      <c r="O280" s="83"/>
      <c r="P280" s="84"/>
      <c r="Q280" s="84"/>
      <c r="R280" s="84"/>
      <c r="S280" s="84"/>
      <c r="T280" s="84"/>
      <c r="U280" s="84"/>
      <c r="V280" s="84"/>
      <c r="W280" s="85"/>
      <c r="X280" s="85"/>
      <c r="Y280" s="85"/>
      <c r="Z280" s="76"/>
    </row>
    <row r="281" spans="1:26" s="77" customFormat="1" ht="12.75" customHeight="1">
      <c r="A281" s="81"/>
      <c r="B281" s="53"/>
      <c r="C281" s="16"/>
      <c r="D281" s="16"/>
      <c r="E281" s="82" t="str">
        <f>Translations!$B$58</f>
        <v>Quantity (stored)</v>
      </c>
      <c r="F281" s="312" t="str">
        <f>Translations!$B$59</f>
        <v>Please enter here information on the stock levels (e.g. storage tanks, silos) in which the fuel or material is stored.</v>
      </c>
      <c r="G281" s="312"/>
      <c r="H281" s="312"/>
      <c r="I281" s="312"/>
      <c r="J281" s="312"/>
      <c r="K281" s="312"/>
      <c r="L281" s="312"/>
      <c r="M281" s="312"/>
      <c r="N281" s="312"/>
      <c r="O281" s="83"/>
      <c r="P281" s="84"/>
      <c r="Q281" s="84"/>
      <c r="R281" s="84"/>
      <c r="S281" s="84"/>
      <c r="T281" s="84"/>
      <c r="U281" s="84"/>
      <c r="V281" s="84"/>
      <c r="W281" s="85"/>
      <c r="X281" s="85"/>
      <c r="Y281" s="85"/>
      <c r="Z281" s="76"/>
    </row>
    <row r="282" spans="1:26" s="77" customFormat="1" ht="12.75" customHeight="1">
      <c r="A282" s="81"/>
      <c r="B282" s="53"/>
      <c r="C282" s="16"/>
      <c r="D282" s="16"/>
      <c r="E282" s="319" t="str">
        <f>Translations!$B$60</f>
        <v>Quantity per measurement</v>
      </c>
      <c r="F282" s="312" t="str">
        <f>Translations!$B$61</f>
        <v>Please enter here for each measurement instrument involved the average quantity per measurement and to which the uncertainty is associated.</v>
      </c>
      <c r="G282" s="312"/>
      <c r="H282" s="312"/>
      <c r="I282" s="312"/>
      <c r="J282" s="312"/>
      <c r="K282" s="312"/>
      <c r="L282" s="312"/>
      <c r="M282" s="312"/>
      <c r="N282" s="312"/>
      <c r="O282" s="83"/>
      <c r="P282" s="84"/>
      <c r="Q282" s="84"/>
      <c r="R282" s="84"/>
      <c r="S282" s="84"/>
      <c r="T282" s="84"/>
      <c r="U282" s="84"/>
      <c r="V282" s="84"/>
      <c r="W282" s="85"/>
      <c r="X282" s="85"/>
      <c r="Y282" s="85"/>
      <c r="Z282" s="76"/>
    </row>
    <row r="283" spans="1:26" s="77" customFormat="1" ht="38.25" customHeight="1">
      <c r="A283" s="81"/>
      <c r="B283" s="53"/>
      <c r="C283" s="16"/>
      <c r="D283" s="16"/>
      <c r="E283" s="326"/>
      <c r="F283"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283" s="312"/>
      <c r="H283" s="312"/>
      <c r="I283" s="312"/>
      <c r="J283" s="312"/>
      <c r="K283" s="312"/>
      <c r="L283" s="312"/>
      <c r="M283" s="312"/>
      <c r="N283" s="312"/>
      <c r="O283" s="83"/>
      <c r="P283" s="84"/>
      <c r="Q283" s="84"/>
      <c r="R283" s="84"/>
      <c r="S283" s="84"/>
      <c r="T283" s="84"/>
      <c r="U283" s="84"/>
      <c r="V283" s="84"/>
      <c r="W283" s="85"/>
      <c r="X283" s="85"/>
      <c r="Y283" s="85"/>
      <c r="Z283" s="76"/>
    </row>
    <row r="284" spans="1:26" s="77" customFormat="1" ht="25.5" customHeight="1">
      <c r="A284" s="81"/>
      <c r="B284" s="53"/>
      <c r="C284" s="16"/>
      <c r="D284" s="16"/>
      <c r="E284" s="321"/>
      <c r="F284" s="312" t="str">
        <f>Translations!$B$63</f>
        <v>Example 2: A gas-fired district heating installation has two boilers. Activity data measurements are based on readings from the two flow meters adjacent to each boiler. In that case, two lines have to be used, one for each flow meter.</v>
      </c>
      <c r="G284" s="312"/>
      <c r="H284" s="312"/>
      <c r="I284" s="312"/>
      <c r="J284" s="312"/>
      <c r="K284" s="312"/>
      <c r="L284" s="312"/>
      <c r="M284" s="312"/>
      <c r="N284" s="312"/>
      <c r="O284" s="83"/>
      <c r="P284" s="84"/>
      <c r="Q284" s="84"/>
      <c r="R284" s="84"/>
      <c r="S284" s="84"/>
      <c r="T284" s="84"/>
      <c r="U284" s="84"/>
      <c r="V284" s="84"/>
      <c r="W284" s="85"/>
      <c r="X284" s="85"/>
      <c r="Y284" s="85"/>
      <c r="Z284" s="76"/>
    </row>
    <row r="285" spans="1:26" s="77" customFormat="1" ht="12.75" customHeight="1">
      <c r="A285" s="81"/>
      <c r="B285" s="53"/>
      <c r="C285" s="16"/>
      <c r="D285" s="16"/>
      <c r="E285" s="319" t="str">
        <f>Translations!$B$64</f>
        <v>Number of measurements</v>
      </c>
      <c r="F285" s="314" t="str">
        <f>Translations!$B$65</f>
        <v>Please enter here the annual number of measurements which the uncertainty is associated with.</v>
      </c>
      <c r="G285" s="314"/>
      <c r="H285" s="314"/>
      <c r="I285" s="314"/>
      <c r="J285" s="314"/>
      <c r="K285" s="314"/>
      <c r="L285" s="314"/>
      <c r="M285" s="314"/>
      <c r="N285" s="314"/>
      <c r="O285" s="83"/>
      <c r="P285" s="84"/>
      <c r="Q285" s="84"/>
      <c r="R285" s="84"/>
      <c r="S285" s="84"/>
      <c r="T285" s="84"/>
      <c r="U285" s="84"/>
      <c r="V285" s="84"/>
      <c r="W285" s="85"/>
      <c r="X285" s="85"/>
      <c r="Y285" s="85"/>
      <c r="Z285" s="76"/>
    </row>
    <row r="286" spans="1:26" s="77" customFormat="1" ht="12.75" customHeight="1">
      <c r="A286" s="81"/>
      <c r="B286" s="53"/>
      <c r="C286" s="16"/>
      <c r="D286" s="16"/>
      <c r="E286" s="321"/>
      <c r="F286" s="314" t="str">
        <f>Translations!$B$66</f>
        <v>The multiplication of that number with the quantity per measurement amounts to the amounts to the annual quantity determined by this measurement instrument.</v>
      </c>
      <c r="G286" s="314"/>
      <c r="H286" s="314"/>
      <c r="I286" s="314"/>
      <c r="J286" s="314"/>
      <c r="K286" s="314"/>
      <c r="L286" s="314"/>
      <c r="M286" s="314"/>
      <c r="N286" s="314"/>
      <c r="O286" s="83"/>
      <c r="P286" s="84"/>
      <c r="Q286" s="84"/>
      <c r="R286" s="84"/>
      <c r="S286" s="84"/>
      <c r="T286" s="84"/>
      <c r="U286" s="84"/>
      <c r="V286" s="84"/>
      <c r="W286" s="85"/>
      <c r="X286" s="85"/>
      <c r="Y286" s="85"/>
      <c r="Z286" s="76"/>
    </row>
    <row r="287" spans="1:26" s="77" customFormat="1" ht="12.75" customHeight="1">
      <c r="A287" s="52"/>
      <c r="B287" s="53"/>
      <c r="C287" s="79"/>
      <c r="D287" s="16"/>
      <c r="E287" s="319" t="str">
        <f>Translations!$B$67</f>
        <v>Uncertainty related to each measurement</v>
      </c>
      <c r="F287" s="312" t="str">
        <f>Translations!$B$68</f>
        <v>Please enter here the relative uncertainty associated with each measurement, expressed as %.</v>
      </c>
      <c r="G287" s="312"/>
      <c r="H287" s="312"/>
      <c r="I287" s="312"/>
      <c r="J287" s="312"/>
      <c r="K287" s="312"/>
      <c r="L287" s="312"/>
      <c r="M287" s="312"/>
      <c r="N287" s="312"/>
      <c r="O287" s="55"/>
      <c r="P287" s="52"/>
      <c r="Q287" s="52"/>
      <c r="R287" s="52"/>
      <c r="S287" s="52"/>
      <c r="T287" s="52"/>
      <c r="U287" s="52"/>
      <c r="V287" s="52"/>
      <c r="W287" s="52"/>
      <c r="X287" s="52"/>
      <c r="Y287" s="52"/>
      <c r="Z287" s="76"/>
    </row>
    <row r="288" spans="1:26" s="77" customFormat="1" ht="38.25" customHeight="1">
      <c r="A288" s="52"/>
      <c r="B288" s="53"/>
      <c r="C288" s="79"/>
      <c r="D288" s="16"/>
      <c r="E288" s="326"/>
      <c r="F288"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288" s="312"/>
      <c r="H288" s="312"/>
      <c r="I288" s="312"/>
      <c r="J288" s="312"/>
      <c r="K288" s="312"/>
      <c r="L288" s="312"/>
      <c r="M288" s="312"/>
      <c r="N288" s="312"/>
      <c r="O288" s="55"/>
      <c r="P288" s="52"/>
      <c r="Q288" s="52"/>
      <c r="R288" s="52"/>
      <c r="S288" s="52"/>
      <c r="T288" s="52"/>
      <c r="U288" s="52"/>
      <c r="V288" s="52"/>
      <c r="W288" s="52"/>
      <c r="X288" s="52"/>
      <c r="Y288" s="52"/>
      <c r="Z288" s="76"/>
    </row>
    <row r="289" spans="1:26" s="77" customFormat="1" ht="25.5" customHeight="1">
      <c r="A289" s="52"/>
      <c r="B289" s="53"/>
      <c r="C289" s="79"/>
      <c r="D289" s="16"/>
      <c r="E289" s="326"/>
      <c r="F289" s="312" t="str">
        <f>Translations!$B$70</f>
        <v>The uncertainty can be obtained from different sources, e.g. maximum permissible errors in service in legal metrological control, results from calibration, manufacturer's specification, etc.</v>
      </c>
      <c r="G289" s="312"/>
      <c r="H289" s="312"/>
      <c r="I289" s="312"/>
      <c r="J289" s="312"/>
      <c r="K289" s="312"/>
      <c r="L289" s="312"/>
      <c r="M289" s="312"/>
      <c r="N289" s="312"/>
      <c r="O289" s="55"/>
      <c r="P289" s="52"/>
      <c r="Q289" s="52"/>
      <c r="R289" s="52"/>
      <c r="S289" s="52"/>
      <c r="T289" s="52"/>
      <c r="U289" s="52"/>
      <c r="V289" s="52"/>
      <c r="W289" s="52"/>
      <c r="X289" s="52"/>
      <c r="Y289" s="52"/>
      <c r="Z289" s="76"/>
    </row>
    <row r="290" spans="1:26" s="77" customFormat="1" ht="25.5" customHeight="1">
      <c r="A290" s="52"/>
      <c r="B290" s="53"/>
      <c r="C290" s="79"/>
      <c r="D290" s="16"/>
      <c r="E290" s="321"/>
      <c r="F290" s="312" t="str">
        <f>Translations!$B$71</f>
        <v>The type of uncertainty distribution and the coverage (standard or expanded) associated with that percentage will have to be provided in the following columns (see below.)</v>
      </c>
      <c r="G290" s="312"/>
      <c r="H290" s="312"/>
      <c r="I290" s="312"/>
      <c r="J290" s="312"/>
      <c r="K290" s="312"/>
      <c r="L290" s="312"/>
      <c r="M290" s="312"/>
      <c r="N290" s="312"/>
      <c r="O290" s="55"/>
      <c r="P290" s="52"/>
      <c r="Q290" s="52"/>
      <c r="R290" s="52"/>
      <c r="S290" s="52"/>
      <c r="T290" s="52"/>
      <c r="U290" s="52"/>
      <c r="V290" s="52"/>
      <c r="W290" s="52"/>
      <c r="X290" s="52"/>
      <c r="Y290" s="52"/>
      <c r="Z290" s="76"/>
    </row>
    <row r="291" spans="1:26" s="77" customFormat="1" ht="12.75" customHeight="1">
      <c r="A291" s="52"/>
      <c r="B291" s="53"/>
      <c r="C291" s="79"/>
      <c r="D291" s="16"/>
      <c r="E291" s="319" t="str">
        <f>Translations!$B$72</f>
        <v>Type of distribution</v>
      </c>
      <c r="F291" s="312" t="str">
        <f>Translations!$B$73</f>
        <v>Please enter here the relevant type of uncertainty distribution choosing one of the following from the drop-down list:</v>
      </c>
      <c r="G291" s="312"/>
      <c r="H291" s="312"/>
      <c r="I291" s="312"/>
      <c r="J291" s="312"/>
      <c r="K291" s="312"/>
      <c r="L291" s="312"/>
      <c r="M291" s="312"/>
      <c r="N291" s="312"/>
      <c r="O291" s="55"/>
      <c r="P291" s="52"/>
      <c r="Q291" s="52"/>
      <c r="R291" s="52"/>
      <c r="S291" s="52"/>
      <c r="T291" s="52"/>
      <c r="U291" s="52"/>
      <c r="V291" s="52"/>
      <c r="W291" s="52"/>
      <c r="X291" s="52"/>
      <c r="Y291" s="52"/>
      <c r="Z291" s="76"/>
    </row>
    <row r="292" spans="1:26" s="77" customFormat="1" ht="25.5" customHeight="1">
      <c r="A292" s="81"/>
      <c r="B292" s="53"/>
      <c r="C292" s="16"/>
      <c r="D292" s="16"/>
      <c r="E292" s="320"/>
      <c r="F292" s="86" t="s">
        <v>69</v>
      </c>
      <c r="G292" s="310" t="str">
        <f>Translations!$B$74</f>
        <v>normal distribution: this type of distribution typically occurs for uncertainties provided in calibration reports, manufacturer’s specifications and combined uncertainties.</v>
      </c>
      <c r="H292" s="310"/>
      <c r="I292" s="310"/>
      <c r="J292" s="310"/>
      <c r="K292" s="310"/>
      <c r="L292" s="310"/>
      <c r="M292" s="310"/>
      <c r="N292" s="310"/>
      <c r="O292" s="83"/>
      <c r="P292" s="84"/>
      <c r="Q292" s="84"/>
      <c r="R292" s="84"/>
      <c r="S292" s="84"/>
      <c r="T292" s="84"/>
      <c r="U292" s="84"/>
      <c r="V292" s="84"/>
      <c r="W292" s="85"/>
      <c r="X292" s="85"/>
      <c r="Y292" s="85"/>
      <c r="Z292" s="76"/>
    </row>
    <row r="293" spans="1:26" s="77" customFormat="1" ht="12.75" customHeight="1">
      <c r="A293" s="81"/>
      <c r="B293" s="53"/>
      <c r="C293" s="16"/>
      <c r="D293" s="16"/>
      <c r="E293" s="320"/>
      <c r="F293" s="86" t="s">
        <v>69</v>
      </c>
      <c r="G293" s="310" t="str">
        <f>Translations!$B$75</f>
        <v>rectangular distribution: this type of distribution typically occurs for maximum permissible errors, tolerances and uncertainties provided in reference books.</v>
      </c>
      <c r="H293" s="310"/>
      <c r="I293" s="310"/>
      <c r="J293" s="310"/>
      <c r="K293" s="310"/>
      <c r="L293" s="310"/>
      <c r="M293" s="310"/>
      <c r="N293" s="310"/>
      <c r="O293" s="83"/>
      <c r="P293" s="84"/>
      <c r="Q293" s="84"/>
      <c r="R293" s="84"/>
      <c r="S293" s="84"/>
      <c r="T293" s="84"/>
      <c r="U293" s="84"/>
      <c r="V293" s="84"/>
      <c r="W293" s="85"/>
      <c r="X293" s="85"/>
      <c r="Y293" s="85"/>
      <c r="Z293" s="76"/>
    </row>
    <row r="294" spans="1:26" s="77" customFormat="1" ht="25.5" customHeight="1">
      <c r="A294" s="81"/>
      <c r="B294" s="53"/>
      <c r="C294" s="16"/>
      <c r="D294" s="16"/>
      <c r="E294" s="320"/>
      <c r="F294" s="86" t="s">
        <v>69</v>
      </c>
      <c r="G294" s="310" t="str">
        <f>Translations!$B$76</f>
        <v>triangular distribution: this type of distribution is typically used e.g. where there is only limited sample data for a population, cases where the relationship between variables is known but data is scarce, etc.</v>
      </c>
      <c r="H294" s="310"/>
      <c r="I294" s="310"/>
      <c r="J294" s="310"/>
      <c r="K294" s="310"/>
      <c r="L294" s="310"/>
      <c r="M294" s="310"/>
      <c r="N294" s="310"/>
      <c r="O294" s="83"/>
      <c r="P294" s="84"/>
      <c r="Q294" s="84"/>
      <c r="R294" s="84"/>
      <c r="S294" s="84"/>
      <c r="T294" s="84"/>
      <c r="U294" s="84"/>
      <c r="V294" s="84"/>
      <c r="W294" s="85"/>
      <c r="X294" s="85"/>
      <c r="Y294" s="85"/>
      <c r="Z294" s="76"/>
    </row>
    <row r="295" spans="1:26" s="77" customFormat="1" ht="12.75" customHeight="1">
      <c r="A295" s="81"/>
      <c r="B295" s="53"/>
      <c r="C295" s="16"/>
      <c r="D295" s="16"/>
      <c r="E295" s="321"/>
      <c r="F295" s="86" t="s">
        <v>69</v>
      </c>
      <c r="G295" s="315" t="str">
        <f>Translations!$B$77</f>
        <v>unknown distribution: if the distribution is unknown, a normal distribution is assumed.</v>
      </c>
      <c r="H295" s="315"/>
      <c r="I295" s="315"/>
      <c r="J295" s="315"/>
      <c r="K295" s="315"/>
      <c r="L295" s="315"/>
      <c r="M295" s="315"/>
      <c r="N295" s="315"/>
      <c r="O295" s="83"/>
      <c r="P295" s="84"/>
      <c r="Q295" s="84"/>
      <c r="R295" s="84"/>
      <c r="S295" s="84"/>
      <c r="T295" s="84"/>
      <c r="U295" s="84"/>
      <c r="V295" s="84"/>
      <c r="W295" s="85"/>
      <c r="X295" s="85"/>
      <c r="Y295" s="85"/>
      <c r="Z295" s="76"/>
    </row>
    <row r="296" spans="1:26" s="77" customFormat="1" ht="12.75" customHeight="1">
      <c r="A296" s="52"/>
      <c r="B296" s="53"/>
      <c r="C296" s="79"/>
      <c r="D296" s="16"/>
      <c r="E296" s="319" t="str">
        <f>Translations!$B$78</f>
        <v>Standard or expanded uncertainty?</v>
      </c>
      <c r="F296" s="312" t="str">
        <f>Translations!$B$79</f>
        <v>For normal distributions, please enter here whether the uncertainty provided is the standard (1σ, k=1, 68%) or expanded (2σ, k=2, 95%) uncertainty.</v>
      </c>
      <c r="G296" s="312"/>
      <c r="H296" s="312"/>
      <c r="I296" s="312"/>
      <c r="J296" s="312"/>
      <c r="K296" s="312"/>
      <c r="L296" s="312"/>
      <c r="M296" s="312"/>
      <c r="N296" s="312"/>
      <c r="O296" s="55"/>
      <c r="P296" s="52"/>
      <c r="Q296" s="52"/>
      <c r="R296" s="52"/>
      <c r="S296" s="52"/>
      <c r="T296" s="52"/>
      <c r="U296" s="52"/>
      <c r="V296" s="52"/>
      <c r="W296" s="52"/>
      <c r="X296" s="52"/>
      <c r="Y296" s="52"/>
      <c r="Z296" s="76"/>
    </row>
    <row r="297" spans="1:26" s="77" customFormat="1" ht="25.5" customHeight="1">
      <c r="A297" s="52"/>
      <c r="B297" s="53"/>
      <c r="C297" s="79"/>
      <c r="D297" s="16"/>
      <c r="E297" s="321"/>
      <c r="F297" s="312" t="str">
        <f>Translations!$B$80</f>
        <v>For all other types of distribution, entries here are not relevant and the cell will be greyed out.</v>
      </c>
      <c r="G297" s="312"/>
      <c r="H297" s="312"/>
      <c r="I297" s="312"/>
      <c r="J297" s="312"/>
      <c r="K297" s="312"/>
      <c r="L297" s="312"/>
      <c r="M297" s="312"/>
      <c r="N297" s="312"/>
      <c r="O297" s="55"/>
      <c r="P297" s="52"/>
      <c r="Q297" s="52"/>
      <c r="R297" s="52"/>
      <c r="S297" s="52"/>
      <c r="T297" s="52"/>
      <c r="U297" s="52"/>
      <c r="V297" s="52"/>
      <c r="W297" s="52"/>
      <c r="X297" s="52"/>
      <c r="Y297" s="52"/>
      <c r="Z297" s="76"/>
    </row>
    <row r="298" spans="1:26" s="77" customFormat="1" ht="25.5" customHeight="1">
      <c r="A298" s="52"/>
      <c r="B298" s="53"/>
      <c r="C298" s="79"/>
      <c r="D298" s="16"/>
      <c r="E298" s="319" t="str">
        <f>Translations!$B$81</f>
        <v>Value "in service"?</v>
      </c>
      <c r="F298"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98" s="312"/>
      <c r="H298" s="312"/>
      <c r="I298" s="312"/>
      <c r="J298" s="312"/>
      <c r="K298" s="312"/>
      <c r="L298" s="312"/>
      <c r="M298" s="312"/>
      <c r="N298" s="312"/>
      <c r="O298" s="55"/>
      <c r="P298" s="52"/>
      <c r="Q298" s="52"/>
      <c r="R298" s="52"/>
      <c r="S298" s="52"/>
      <c r="T298" s="52"/>
      <c r="U298" s="52"/>
      <c r="V298" s="52"/>
      <c r="W298" s="52"/>
      <c r="X298" s="52"/>
      <c r="Y298" s="52"/>
      <c r="Z298" s="76"/>
    </row>
    <row r="299" spans="1:26" s="77" customFormat="1" ht="25.5" customHeight="1">
      <c r="A299" s="52"/>
      <c r="B299" s="53"/>
      <c r="C299" s="79"/>
      <c r="D299" s="16"/>
      <c r="E299" s="321"/>
      <c r="F299" s="312" t="str">
        <f>Translations!$B$83</f>
        <v>The uncertainty would be "not in service" if it relates e.g. to the maximum permissible error (but not in service), calibration certificates etc.</v>
      </c>
      <c r="G299" s="312"/>
      <c r="H299" s="312"/>
      <c r="I299" s="312"/>
      <c r="J299" s="312"/>
      <c r="K299" s="312"/>
      <c r="L299" s="312"/>
      <c r="M299" s="312"/>
      <c r="N299" s="312"/>
      <c r="O299" s="55"/>
      <c r="P299" s="52"/>
      <c r="Q299" s="52"/>
      <c r="R299" s="52"/>
      <c r="S299" s="52"/>
      <c r="T299" s="52"/>
      <c r="U299" s="52"/>
      <c r="V299" s="52"/>
      <c r="W299" s="52"/>
      <c r="X299" s="52"/>
      <c r="Y299" s="52"/>
      <c r="Z299" s="76"/>
    </row>
    <row r="300" spans="1:26" s="77" customFormat="1" ht="12.75" customHeight="1">
      <c r="A300" s="52"/>
      <c r="B300" s="53"/>
      <c r="C300" s="79"/>
      <c r="D300" s="16"/>
      <c r="E300" s="319" t="str">
        <f>Translations!$B$84</f>
        <v>Conversion factor to "in service"</v>
      </c>
      <c r="F300" s="312" t="str">
        <f>Translations!$B$85</f>
        <v>Please enter here the conversion factor for the uncertainty "in service". If "in service" is selected above, the cell will be greyed out and a value of 1 applied. </v>
      </c>
      <c r="G300" s="312"/>
      <c r="H300" s="312"/>
      <c r="I300" s="312"/>
      <c r="J300" s="312"/>
      <c r="K300" s="312"/>
      <c r="L300" s="312"/>
      <c r="M300" s="312"/>
      <c r="N300" s="312"/>
      <c r="O300" s="55"/>
      <c r="P300" s="52"/>
      <c r="Q300" s="52"/>
      <c r="R300" s="52"/>
      <c r="S300" s="52"/>
      <c r="T300" s="52"/>
      <c r="U300" s="52"/>
      <c r="V300" s="52"/>
      <c r="W300" s="52"/>
      <c r="X300" s="52"/>
      <c r="Y300" s="52"/>
      <c r="Z300" s="76"/>
    </row>
    <row r="301" spans="1:26" s="77" customFormat="1" ht="54.75" customHeight="1">
      <c r="A301" s="52"/>
      <c r="B301" s="53"/>
      <c r="C301" s="79"/>
      <c r="D301" s="16"/>
      <c r="E301" s="326"/>
      <c r="F301"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01" s="336"/>
      <c r="H301" s="336"/>
      <c r="I301" s="336"/>
      <c r="J301" s="336"/>
      <c r="K301" s="336"/>
      <c r="L301" s="336"/>
      <c r="M301" s="336"/>
      <c r="N301" s="336"/>
      <c r="O301" s="55"/>
      <c r="P301" s="52"/>
      <c r="Q301" s="52"/>
      <c r="R301" s="52"/>
      <c r="S301" s="52"/>
      <c r="T301" s="52"/>
      <c r="U301" s="52"/>
      <c r="V301" s="52"/>
      <c r="W301" s="52"/>
      <c r="X301" s="52"/>
      <c r="Y301" s="52"/>
      <c r="Z301" s="76"/>
    </row>
    <row r="302" spans="1:26" s="77" customFormat="1" ht="12.75" customHeight="1">
      <c r="A302" s="52"/>
      <c r="B302" s="53"/>
      <c r="C302" s="79"/>
      <c r="D302" s="16"/>
      <c r="E302" s="321"/>
      <c r="F302" s="340" t="str">
        <f>Translations!$B$87</f>
        <v>If no entries are made here, a value of 2 to convert the uncertainty to "in service" will be applied.</v>
      </c>
      <c r="G302" s="340"/>
      <c r="H302" s="340"/>
      <c r="I302" s="340"/>
      <c r="J302" s="340"/>
      <c r="K302" s="340"/>
      <c r="L302" s="340"/>
      <c r="M302" s="340"/>
      <c r="N302" s="340"/>
      <c r="O302" s="55"/>
      <c r="P302" s="52"/>
      <c r="Q302" s="52"/>
      <c r="R302" s="52"/>
      <c r="S302" s="52"/>
      <c r="T302" s="52"/>
      <c r="U302" s="52"/>
      <c r="V302" s="52"/>
      <c r="W302" s="52"/>
      <c r="X302" s="52"/>
      <c r="Y302" s="52"/>
      <c r="Z302" s="76"/>
    </row>
    <row r="303" spans="1:26" s="77" customFormat="1" ht="12.75" customHeight="1">
      <c r="A303" s="52"/>
      <c r="B303" s="53"/>
      <c r="C303" s="79"/>
      <c r="D303" s="16"/>
      <c r="E303" s="319" t="str">
        <f>Translations!$B$88</f>
        <v>Correlated or uncorrelated?</v>
      </c>
      <c r="F303" s="312" t="str">
        <f>Translations!$B$89</f>
        <v>Please enter here whether the individual measurements are correlated or uncorrelated. </v>
      </c>
      <c r="G303" s="312"/>
      <c r="H303" s="312"/>
      <c r="I303" s="312"/>
      <c r="J303" s="312"/>
      <c r="K303" s="312"/>
      <c r="L303" s="312"/>
      <c r="M303" s="312"/>
      <c r="N303" s="312"/>
      <c r="O303" s="55"/>
      <c r="P303" s="52"/>
      <c r="Q303" s="52"/>
      <c r="R303" s="52"/>
      <c r="S303" s="52"/>
      <c r="T303" s="52"/>
      <c r="U303" s="52"/>
      <c r="V303" s="52"/>
      <c r="W303" s="52"/>
      <c r="X303" s="52"/>
      <c r="Y303" s="52"/>
      <c r="Z303" s="76"/>
    </row>
    <row r="304" spans="1:26" s="77" customFormat="1" ht="49.5" customHeight="1">
      <c r="A304" s="52"/>
      <c r="B304" s="53"/>
      <c r="C304" s="79"/>
      <c r="D304" s="16"/>
      <c r="E304" s="320"/>
      <c r="F304"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04" s="312"/>
      <c r="H304" s="312"/>
      <c r="I304" s="312"/>
      <c r="J304" s="312"/>
      <c r="K304" s="312"/>
      <c r="L304" s="312"/>
      <c r="M304" s="312"/>
      <c r="N304" s="312"/>
      <c r="O304" s="55"/>
      <c r="P304" s="52"/>
      <c r="Q304" s="52"/>
      <c r="R304" s="52"/>
      <c r="S304" s="52"/>
      <c r="T304" s="52"/>
      <c r="U304" s="52"/>
      <c r="V304" s="52"/>
      <c r="W304" s="52"/>
      <c r="X304" s="52"/>
      <c r="Y304" s="52"/>
      <c r="Z304" s="76"/>
    </row>
    <row r="305" spans="1:26" s="77" customFormat="1" ht="24" customHeight="1">
      <c r="A305" s="52"/>
      <c r="B305" s="53"/>
      <c r="C305" s="79"/>
      <c r="D305" s="16"/>
      <c r="E305" s="320"/>
      <c r="F305" s="312" t="str">
        <f>Translations!$B$91</f>
        <v>In practice, input quantities are often correlated because the same physical measurement standard, measuring instrument, reference date, or even measurement method is used in the estimation of their values.</v>
      </c>
      <c r="G305" s="312"/>
      <c r="H305" s="312"/>
      <c r="I305" s="312"/>
      <c r="J305" s="312"/>
      <c r="K305" s="312"/>
      <c r="L305" s="312"/>
      <c r="M305" s="312"/>
      <c r="N305" s="312"/>
      <c r="O305" s="55"/>
      <c r="P305" s="52"/>
      <c r="Q305" s="52"/>
      <c r="R305" s="52"/>
      <c r="S305" s="52"/>
      <c r="T305" s="52"/>
      <c r="U305" s="52"/>
      <c r="V305" s="52"/>
      <c r="W305" s="52"/>
      <c r="X305" s="52"/>
      <c r="Y305" s="52"/>
      <c r="Z305" s="76"/>
    </row>
    <row r="306" spans="1:26" s="77" customFormat="1" ht="24" customHeight="1">
      <c r="A306" s="52"/>
      <c r="B306" s="53"/>
      <c r="C306" s="79"/>
      <c r="D306" s="16"/>
      <c r="E306" s="320"/>
      <c r="F306" s="312" t="str">
        <f>Translations!$B$92</f>
        <v>Example: Each batch of a solid material purchased on the market is measured by the operator's weighbridge. In this case the measurements may have to be assumed as being correlated.</v>
      </c>
      <c r="G306" s="312"/>
      <c r="H306" s="312"/>
      <c r="I306" s="312"/>
      <c r="J306" s="312"/>
      <c r="K306" s="312"/>
      <c r="L306" s="312"/>
      <c r="M306" s="312"/>
      <c r="N306" s="312"/>
      <c r="O306" s="55"/>
      <c r="P306" s="52"/>
      <c r="Q306" s="52"/>
      <c r="R306" s="52"/>
      <c r="S306" s="52"/>
      <c r="T306" s="52"/>
      <c r="U306" s="52"/>
      <c r="V306" s="52"/>
      <c r="W306" s="52"/>
      <c r="X306" s="52"/>
      <c r="Y306" s="52"/>
      <c r="Z306" s="76"/>
    </row>
    <row r="307" spans="1:26" s="77" customFormat="1" ht="4.5" customHeight="1">
      <c r="A307" s="52"/>
      <c r="B307" s="53"/>
      <c r="C307" s="79"/>
      <c r="D307" s="16"/>
      <c r="E307" s="80"/>
      <c r="F307" s="80"/>
      <c r="G307" s="80"/>
      <c r="H307" s="80"/>
      <c r="I307" s="80"/>
      <c r="J307" s="80"/>
      <c r="K307" s="80"/>
      <c r="L307" s="80"/>
      <c r="M307" s="80"/>
      <c r="N307" s="80"/>
      <c r="O307" s="55"/>
      <c r="P307" s="52"/>
      <c r="Q307" s="52"/>
      <c r="R307" s="52"/>
      <c r="S307" s="52"/>
      <c r="T307" s="52"/>
      <c r="U307" s="52"/>
      <c r="V307" s="52"/>
      <c r="W307" s="52"/>
      <c r="X307" s="52"/>
      <c r="Y307" s="52"/>
      <c r="Z307" s="76"/>
    </row>
    <row r="308" spans="1:26" s="77" customFormat="1" ht="12.75" customHeight="1">
      <c r="A308" s="52"/>
      <c r="B308" s="53"/>
      <c r="C308" s="79"/>
      <c r="D308" s="87" t="s">
        <v>254</v>
      </c>
      <c r="E308" s="323" t="str">
        <f>Translations!$B$93</f>
        <v>Amount of fuel or material imported to/consumed within the installation</v>
      </c>
      <c r="F308" s="323"/>
      <c r="G308" s="323"/>
      <c r="H308" s="323"/>
      <c r="I308" s="323"/>
      <c r="J308" s="323"/>
      <c r="K308" s="323"/>
      <c r="L308" s="323"/>
      <c r="M308" s="323"/>
      <c r="N308" s="323"/>
      <c r="O308" s="55"/>
      <c r="P308" s="52"/>
      <c r="Q308" s="52"/>
      <c r="R308" s="52"/>
      <c r="S308" s="52"/>
      <c r="T308" s="52"/>
      <c r="U308" s="52"/>
      <c r="V308" s="52"/>
      <c r="W308" s="52"/>
      <c r="X308" s="52"/>
      <c r="Y308" s="52"/>
      <c r="Z308" s="76"/>
    </row>
    <row r="309" spans="1:26" s="77" customFormat="1" ht="49.5" customHeight="1">
      <c r="A309" s="52"/>
      <c r="B309" s="53"/>
      <c r="C309" s="79"/>
      <c r="D309" s="16"/>
      <c r="E309" s="183" t="str">
        <f>Translations!$B$94</f>
        <v>Name or brief description</v>
      </c>
      <c r="F309" s="88" t="str">
        <f>Translations!$B$95</f>
        <v>Quantity per measurement [e.g. t or Nm³] </v>
      </c>
      <c r="G309" s="88" t="str">
        <f>Translations!$B$96</f>
        <v>Annual number of measurements</v>
      </c>
      <c r="H309" s="88" t="str">
        <f>Translations!$B$97</f>
        <v>Annual quantity [e.g. t or Nm³] </v>
      </c>
      <c r="I309" s="88" t="str">
        <f>Translations!$B$67</f>
        <v>Uncertainty related to each measurement</v>
      </c>
      <c r="J309" s="88" t="str">
        <f>Translations!$B$72</f>
        <v>Type of distribution</v>
      </c>
      <c r="K309" s="88" t="str">
        <f>Translations!$B$78</f>
        <v>Standard or expanded uncertainty?</v>
      </c>
      <c r="L309" s="88" t="str">
        <f>Translations!$B$81</f>
        <v>Value "in service"?</v>
      </c>
      <c r="M309" s="88" t="str">
        <f>Translations!$B$84</f>
        <v>Conversion factor to "in service"</v>
      </c>
      <c r="N309" s="88" t="str">
        <f>Translations!$B$88</f>
        <v>Correlated or uncorrelated?</v>
      </c>
      <c r="O309" s="55"/>
      <c r="P309" s="52"/>
      <c r="Q309" s="52"/>
      <c r="R309" s="89" t="s">
        <v>226</v>
      </c>
      <c r="S309" s="89" t="s">
        <v>224</v>
      </c>
      <c r="T309" s="89" t="s">
        <v>225</v>
      </c>
      <c r="U309" s="89" t="s">
        <v>241</v>
      </c>
      <c r="V309" s="89" t="s">
        <v>305</v>
      </c>
      <c r="W309" s="89" t="s">
        <v>227</v>
      </c>
      <c r="X309" s="89" t="s">
        <v>228</v>
      </c>
      <c r="Y309" s="89" t="s">
        <v>306</v>
      </c>
      <c r="Z309" s="76"/>
    </row>
    <row r="310" spans="1:26" s="77" customFormat="1" ht="12.75" customHeight="1">
      <c r="A310" s="52"/>
      <c r="B310" s="53"/>
      <c r="C310" s="79"/>
      <c r="D310" s="90" t="s">
        <v>255</v>
      </c>
      <c r="E310" s="180"/>
      <c r="F310" s="2"/>
      <c r="G310" s="2"/>
      <c r="H310" s="91">
        <f>IF(COUNT(F310:G310)&gt;0,F310*G310,"")</f>
      </c>
      <c r="I310" s="3"/>
      <c r="J310" s="4"/>
      <c r="K310" s="4"/>
      <c r="L310" s="6"/>
      <c r="M310" s="186"/>
      <c r="N310" s="6"/>
      <c r="O310" s="55"/>
      <c r="P310" s="52"/>
      <c r="Q310" s="52"/>
      <c r="R310" s="92">
        <f>IF(J310="",INDEX(EUconst_DistributionCorrection,1),INDEX(EUconst_DistributionCorrection,MATCH(J310,EUconst_DistributionType,0)))</f>
        <v>1</v>
      </c>
      <c r="S310" s="93">
        <f>IF(OR(K310="",J310=INDEX(EUconst_DistributionType,2),J310=INDEX(EUconst_DistributionType,3)),INDEX(EUconst_ConfidenceLevel,1),INDEX(EUconst_ConfidenceLevel,MATCH(K310,EUconst_UncertaintyType,0)))</f>
        <v>0.682689250166422</v>
      </c>
      <c r="T310" s="94">
        <f>IF(N310="",2,INDEX(EUconst_CorrelationFactor,MATCH(N310,EUconst_CorrelationType,0)))</f>
        <v>2</v>
      </c>
      <c r="U310" s="95" t="b">
        <f>OR(J310=INDEX(EUconst_DistributionType,2),J310=INDEX(EUconst_DistributionType,3))</f>
        <v>0</v>
      </c>
      <c r="V310" s="189">
        <f>IF(L310=INDEX(EUconst_InService,1),1,IF(M310="",2,M310))</f>
        <v>2</v>
      </c>
      <c r="W310" s="97">
        <f>IF(F310="","",ABS(G310)^T310*(ABS(F310)*I310*V310/R310/TINV(1-S310,10^6))^2)</f>
      </c>
      <c r="X310" s="97" t="b">
        <f>OR(INDEX(EUconst_DistributionType,2)=J310,INDEX(EUconst_DistributionType,3)=J310)</f>
        <v>0</v>
      </c>
      <c r="Y310" s="97" t="b">
        <f>L310=INDEX(EUconst_InService,1)</f>
        <v>0</v>
      </c>
      <c r="Z310" s="76"/>
    </row>
    <row r="311" spans="1:26" s="77" customFormat="1" ht="12.75" customHeight="1">
      <c r="A311" s="52"/>
      <c r="B311" s="53"/>
      <c r="C311" s="79"/>
      <c r="D311" s="90" t="s">
        <v>256</v>
      </c>
      <c r="E311" s="181"/>
      <c r="F311" s="5"/>
      <c r="G311" s="5"/>
      <c r="H311" s="99">
        <f>IF(COUNT(F311:G311)&gt;0,F311*G311,"")</f>
      </c>
      <c r="I311" s="6"/>
      <c r="J311" s="7"/>
      <c r="K311" s="7"/>
      <c r="L311" s="6"/>
      <c r="M311" s="187"/>
      <c r="N311" s="6"/>
      <c r="O311" s="55"/>
      <c r="P311" s="52"/>
      <c r="Q311" s="52"/>
      <c r="R311" s="92">
        <f>IF(J311="",INDEX(EUconst_DistributionCorrection,1),INDEX(EUconst_DistributionCorrection,MATCH(J311,EUconst_DistributionType,0)))</f>
        <v>1</v>
      </c>
      <c r="S311" s="93">
        <f>IF(OR(K311="",J311=INDEX(EUconst_DistributionType,2),J311=INDEX(EUconst_DistributionType,3)),INDEX(EUconst_ConfidenceLevel,1),INDEX(EUconst_ConfidenceLevel,MATCH(K311,EUconst_UncertaintyType,0)))</f>
        <v>0.682689250166422</v>
      </c>
      <c r="T311" s="94">
        <f>IF(N311="",2,INDEX(EUconst_CorrelationFactor,MATCH(N311,EUconst_CorrelationType,0)))</f>
        <v>2</v>
      </c>
      <c r="U311" s="95" t="b">
        <f>OR(J311=INDEX(EUconst_DistributionType,2),J311=INDEX(EUconst_DistributionType,3))</f>
        <v>0</v>
      </c>
      <c r="V311" s="189">
        <f>IF(L311=INDEX(EUconst_InService,1),1,IF(M311="",2,M311))</f>
        <v>2</v>
      </c>
      <c r="W311" s="97">
        <f>IF(F311="","",ABS(G311)^T311*(ABS(F311)*I311*V311/R311/TINV(1-S311,10^6))^2)</f>
      </c>
      <c r="X311" s="97" t="b">
        <f>OR(INDEX(EUconst_DistributionType,2)=J311,INDEX(EUconst_DistributionType,3)=J311)</f>
        <v>0</v>
      </c>
      <c r="Y311" s="97" t="b">
        <f>L311=INDEX(EUconst_InService,1)</f>
        <v>0</v>
      </c>
      <c r="Z311" s="76"/>
    </row>
    <row r="312" spans="1:26" s="77" customFormat="1" ht="12.75" customHeight="1">
      <c r="A312" s="52"/>
      <c r="B312" s="53"/>
      <c r="C312" s="79"/>
      <c r="D312" s="90" t="s">
        <v>253</v>
      </c>
      <c r="E312" s="181"/>
      <c r="F312" s="5"/>
      <c r="G312" s="5"/>
      <c r="H312" s="99">
        <f>IF(COUNT(F312:G312)&gt;0,F312*G312,"")</f>
      </c>
      <c r="I312" s="6"/>
      <c r="J312" s="7"/>
      <c r="K312" s="7"/>
      <c r="L312" s="6"/>
      <c r="M312" s="187"/>
      <c r="N312" s="6"/>
      <c r="O312" s="55"/>
      <c r="P312" s="52"/>
      <c r="Q312" s="52"/>
      <c r="R312" s="92">
        <f>IF(J312="",INDEX(EUconst_DistributionCorrection,1),INDEX(EUconst_DistributionCorrection,MATCH(J312,EUconst_DistributionType,0)))</f>
        <v>1</v>
      </c>
      <c r="S312" s="93">
        <f>IF(OR(K312="",J312=INDEX(EUconst_DistributionType,2),J312=INDEX(EUconst_DistributionType,3)),INDEX(EUconst_ConfidenceLevel,1),INDEX(EUconst_ConfidenceLevel,MATCH(K312,EUconst_UncertaintyType,0)))</f>
        <v>0.682689250166422</v>
      </c>
      <c r="T312" s="94">
        <f>IF(N312="",2,INDEX(EUconst_CorrelationFactor,MATCH(N312,EUconst_CorrelationType,0)))</f>
        <v>2</v>
      </c>
      <c r="U312" s="95" t="b">
        <f>OR(J312=INDEX(EUconst_DistributionType,2),J312=INDEX(EUconst_DistributionType,3))</f>
        <v>0</v>
      </c>
      <c r="V312" s="189">
        <f>IF(L312=INDEX(EUconst_InService,1),1,IF(M312="",2,M312))</f>
        <v>2</v>
      </c>
      <c r="W312" s="97">
        <f>IF(F312="","",ABS(G312)^T312*(ABS(F312)*I312*V312/R312/TINV(1-S312,10^6))^2)</f>
      </c>
      <c r="X312" s="97" t="b">
        <f>OR(INDEX(EUconst_DistributionType,2)=J312,INDEX(EUconst_DistributionType,3)=J312)</f>
        <v>0</v>
      </c>
      <c r="Y312" s="97" t="b">
        <f>L312=INDEX(EUconst_InService,1)</f>
        <v>0</v>
      </c>
      <c r="Z312" s="76"/>
    </row>
    <row r="313" spans="1:26" s="77" customFormat="1" ht="12.75" customHeight="1">
      <c r="A313" s="52"/>
      <c r="B313" s="53"/>
      <c r="C313" s="79"/>
      <c r="D313" s="90" t="s">
        <v>257</v>
      </c>
      <c r="E313" s="181"/>
      <c r="F313" s="5"/>
      <c r="G313" s="5"/>
      <c r="H313" s="99">
        <f>IF(COUNT(F313:G313)&gt;0,F313*G313,"")</f>
      </c>
      <c r="I313" s="6"/>
      <c r="J313" s="7"/>
      <c r="K313" s="7"/>
      <c r="L313" s="6"/>
      <c r="M313" s="187"/>
      <c r="N313" s="6"/>
      <c r="O313" s="55"/>
      <c r="P313" s="52"/>
      <c r="Q313" s="52"/>
      <c r="R313" s="92">
        <f>IF(J313="",INDEX(EUconst_DistributionCorrection,1),INDEX(EUconst_DistributionCorrection,MATCH(J313,EUconst_DistributionType,0)))</f>
        <v>1</v>
      </c>
      <c r="S313" s="93">
        <f>IF(OR(K313="",J313=INDEX(EUconst_DistributionType,2),J313=INDEX(EUconst_DistributionType,3)),INDEX(EUconst_ConfidenceLevel,1),INDEX(EUconst_ConfidenceLevel,MATCH(K313,EUconst_UncertaintyType,0)))</f>
        <v>0.682689250166422</v>
      </c>
      <c r="T313" s="94">
        <f>IF(N313="",2,INDEX(EUconst_CorrelationFactor,MATCH(N313,EUconst_CorrelationType,0)))</f>
        <v>2</v>
      </c>
      <c r="U313" s="95" t="b">
        <f>OR(J313=INDEX(EUconst_DistributionType,2),J313=INDEX(EUconst_DistributionType,3))</f>
        <v>0</v>
      </c>
      <c r="V313" s="189">
        <f>IF(L313=INDEX(EUconst_InService,1),1,IF(M313="",2,M313))</f>
        <v>2</v>
      </c>
      <c r="W313" s="97">
        <f>IF(F313="","",ABS(G313)^T313*(ABS(F313)*I313*V313/R313/TINV(1-S313,10^6))^2)</f>
      </c>
      <c r="X313" s="97" t="b">
        <f>OR(INDEX(EUconst_DistributionType,2)=J313,INDEX(EUconst_DistributionType,3)=J313)</f>
        <v>0</v>
      </c>
      <c r="Y313" s="97" t="b">
        <f>L313=INDEX(EUconst_InService,1)</f>
        <v>0</v>
      </c>
      <c r="Z313" s="76"/>
    </row>
    <row r="314" spans="1:26" s="77" customFormat="1" ht="12.75" customHeight="1">
      <c r="A314" s="52"/>
      <c r="B314" s="53"/>
      <c r="C314" s="79"/>
      <c r="D314" s="90" t="s">
        <v>258</v>
      </c>
      <c r="E314" s="182"/>
      <c r="F314" s="8"/>
      <c r="G314" s="8"/>
      <c r="H314" s="100">
        <f>IF(COUNT(F314:G314)&gt;0,F314*G314,"")</f>
      </c>
      <c r="I314" s="9"/>
      <c r="J314" s="10"/>
      <c r="K314" s="10"/>
      <c r="L314" s="9"/>
      <c r="M314" s="188"/>
      <c r="N314" s="9"/>
      <c r="O314" s="55"/>
      <c r="P314" s="52"/>
      <c r="Q314" s="52"/>
      <c r="R314" s="92">
        <f>IF(J314="",INDEX(EUconst_DistributionCorrection,1),INDEX(EUconst_DistributionCorrection,MATCH(J314,EUconst_DistributionType,0)))</f>
        <v>1</v>
      </c>
      <c r="S314" s="93">
        <f>IF(OR(K314="",J314=INDEX(EUconst_DistributionType,2),J314=INDEX(EUconst_DistributionType,3)),INDEX(EUconst_ConfidenceLevel,1),INDEX(EUconst_ConfidenceLevel,MATCH(K314,EUconst_UncertaintyType,0)))</f>
        <v>0.682689250166422</v>
      </c>
      <c r="T314" s="94">
        <f>IF(N314="",2,INDEX(EUconst_CorrelationFactor,MATCH(N314,EUconst_CorrelationType,0)))</f>
        <v>2</v>
      </c>
      <c r="U314" s="95" t="b">
        <f>OR(J314=INDEX(EUconst_DistributionType,2),J314=INDEX(EUconst_DistributionType,3))</f>
        <v>0</v>
      </c>
      <c r="V314" s="189">
        <f>IF(L314=INDEX(EUconst_InService,1),1,IF(M314="",2,M314))</f>
        <v>2</v>
      </c>
      <c r="W314" s="97">
        <f>IF(F314="","",ABS(G314)^T314*(ABS(F314)*I314*V314/R314/TINV(1-S314,10^6))^2)</f>
      </c>
      <c r="X314" s="97" t="b">
        <f>OR(INDEX(EUconst_DistributionType,2)=J314,INDEX(EUconst_DistributionType,3)=J314)</f>
        <v>0</v>
      </c>
      <c r="Y314" s="97" t="b">
        <f>L314=INDEX(EUconst_InService,1)</f>
        <v>0</v>
      </c>
      <c r="Z314" s="76">
        <f>IF(F314="","",ABS(G314)^T314*(ABS(F314)*I314/R314/TINV(1-S314,10^6))^2)</f>
      </c>
    </row>
    <row r="315" spans="1:26" s="77" customFormat="1" ht="4.5" customHeight="1">
      <c r="A315" s="52"/>
      <c r="B315" s="53"/>
      <c r="C315" s="79"/>
      <c r="D315" s="16"/>
      <c r="E315" s="80"/>
      <c r="F315" s="80"/>
      <c r="G315" s="80"/>
      <c r="H315" s="80"/>
      <c r="K315" s="80"/>
      <c r="L315" s="80"/>
      <c r="M315" s="80"/>
      <c r="O315" s="55"/>
      <c r="P315" s="52"/>
      <c r="Q315" s="52"/>
      <c r="R315" s="96"/>
      <c r="S315" s="96"/>
      <c r="T315" s="96"/>
      <c r="U315" s="52"/>
      <c r="V315" s="96"/>
      <c r="W315" s="96"/>
      <c r="X315" s="96"/>
      <c r="Y315" s="96"/>
      <c r="Z315" s="76"/>
    </row>
    <row r="316" spans="1:26" s="77" customFormat="1" ht="12.75" customHeight="1">
      <c r="A316" s="52"/>
      <c r="B316" s="53"/>
      <c r="C316" s="79"/>
      <c r="D316" s="87" t="s">
        <v>259</v>
      </c>
      <c r="E316" s="323" t="str">
        <f>Translations!$B$98</f>
        <v>Amount of fuel or material exported from the installation</v>
      </c>
      <c r="F316" s="323"/>
      <c r="G316" s="323"/>
      <c r="H316" s="323"/>
      <c r="I316" s="323"/>
      <c r="J316" s="323"/>
      <c r="K316" s="323"/>
      <c r="L316" s="323"/>
      <c r="M316" s="323"/>
      <c r="N316" s="323"/>
      <c r="O316" s="55"/>
      <c r="P316" s="52"/>
      <c r="Q316" s="52"/>
      <c r="R316" s="52"/>
      <c r="S316" s="52"/>
      <c r="T316" s="52"/>
      <c r="U316" s="52"/>
      <c r="V316" s="52"/>
      <c r="W316" s="52"/>
      <c r="X316" s="52"/>
      <c r="Y316" s="52"/>
      <c r="Z316" s="76"/>
    </row>
    <row r="317" spans="1:26" s="77" customFormat="1" ht="49.5" customHeight="1">
      <c r="A317" s="52"/>
      <c r="B317" s="53"/>
      <c r="C317" s="79"/>
      <c r="D317" s="16"/>
      <c r="E317" s="183" t="str">
        <f>Translations!$B$94</f>
        <v>Name or brief description</v>
      </c>
      <c r="F317" s="88" t="str">
        <f>Translations!$B$99</f>
        <v>Quantity per delivery [e.g. t or Nm³] </v>
      </c>
      <c r="G317" s="88" t="str">
        <f>Translations!$B$100</f>
        <v>Annual number of deliveries</v>
      </c>
      <c r="H317" s="88" t="str">
        <f>Translations!$B$97</f>
        <v>Annual quantity [e.g. t or Nm³] </v>
      </c>
      <c r="I317" s="88" t="str">
        <f>Translations!$B$67</f>
        <v>Uncertainty related to each measurement</v>
      </c>
      <c r="J317" s="88" t="str">
        <f>Translations!$B$72</f>
        <v>Type of distribution</v>
      </c>
      <c r="K317" s="88" t="str">
        <f>Translations!$B$78</f>
        <v>Standard or expanded uncertainty?</v>
      </c>
      <c r="L317" s="88" t="str">
        <f>Translations!$B$81</f>
        <v>Value "in service"?</v>
      </c>
      <c r="M317" s="88" t="str">
        <f>Translations!$B$84</f>
        <v>Conversion factor to "in service"</v>
      </c>
      <c r="N317" s="88" t="str">
        <f>Translations!$B$88</f>
        <v>Correlated or uncorrelated?</v>
      </c>
      <c r="O317" s="55"/>
      <c r="P317" s="52"/>
      <c r="Q317" s="52"/>
      <c r="R317" s="89" t="s">
        <v>226</v>
      </c>
      <c r="S317" s="89" t="s">
        <v>224</v>
      </c>
      <c r="T317" s="89" t="s">
        <v>225</v>
      </c>
      <c r="U317" s="89" t="s">
        <v>241</v>
      </c>
      <c r="V317" s="89" t="s">
        <v>305</v>
      </c>
      <c r="W317" s="89" t="s">
        <v>227</v>
      </c>
      <c r="X317" s="89" t="s">
        <v>228</v>
      </c>
      <c r="Y317" s="89" t="s">
        <v>306</v>
      </c>
      <c r="Z317" s="76"/>
    </row>
    <row r="318" spans="1:26" s="77" customFormat="1" ht="12.75" customHeight="1">
      <c r="A318" s="52"/>
      <c r="B318" s="53"/>
      <c r="C318" s="79"/>
      <c r="D318" s="90" t="s">
        <v>255</v>
      </c>
      <c r="E318" s="180"/>
      <c r="F318" s="2"/>
      <c r="G318" s="2"/>
      <c r="H318" s="91">
        <f>IF(COUNT(F318:G318)&gt;0,F318*G318,"")</f>
      </c>
      <c r="I318" s="3"/>
      <c r="J318" s="4"/>
      <c r="K318" s="4"/>
      <c r="L318" s="6"/>
      <c r="M318" s="186"/>
      <c r="N318" s="3"/>
      <c r="O318" s="55"/>
      <c r="P318" s="52"/>
      <c r="Q318" s="52"/>
      <c r="R318" s="92">
        <f>IF(J318="",INDEX(EUconst_DistributionCorrection,1),INDEX(EUconst_DistributionCorrection,MATCH(J318,EUconst_DistributionType,0)))</f>
        <v>1</v>
      </c>
      <c r="S318" s="93">
        <f>IF(OR(K318="",J318=INDEX(EUconst_DistributionType,2),J318=INDEX(EUconst_DistributionType,3)),INDEX(EUconst_ConfidenceLevel,1),INDEX(EUconst_ConfidenceLevel,MATCH(K318,EUconst_UncertaintyType,0)))</f>
        <v>0.682689250166422</v>
      </c>
      <c r="T318" s="94">
        <f>IF(N318="",2,INDEX(EUconst_CorrelationFactor,MATCH(N318,EUconst_CorrelationType,0)))</f>
        <v>2</v>
      </c>
      <c r="U318" s="95" t="b">
        <f>OR(J318=INDEX(EUconst_DistributionType,2),J318=INDEX(EUconst_DistributionType,3))</f>
        <v>0</v>
      </c>
      <c r="V318" s="189">
        <f>IF(L318=INDEX(EUconst_InService,1),1,IF(M318="",2,M318))</f>
        <v>2</v>
      </c>
      <c r="W318" s="97">
        <f>IF(F318="","",ABS(G318)^T318*(ABS(F318)*I318*V318/R318/TINV(1-S318,10^6))^2)</f>
      </c>
      <c r="X318" s="97" t="b">
        <f>OR(INDEX(EUconst_DistributionType,2)=J318,INDEX(EUconst_DistributionType,3)=J318)</f>
        <v>0</v>
      </c>
      <c r="Y318" s="97" t="b">
        <f>L318=INDEX(EUconst_InService,1)</f>
        <v>0</v>
      </c>
      <c r="Z318" s="76"/>
    </row>
    <row r="319" spans="1:26" s="77" customFormat="1" ht="12.75" customHeight="1">
      <c r="A319" s="52"/>
      <c r="B319" s="53"/>
      <c r="C319" s="79"/>
      <c r="D319" s="90" t="s">
        <v>256</v>
      </c>
      <c r="E319" s="181"/>
      <c r="F319" s="5"/>
      <c r="G319" s="5"/>
      <c r="H319" s="99">
        <f>IF(COUNT(F319:G319)&gt;0,F319*G319,"")</f>
      </c>
      <c r="I319" s="6"/>
      <c r="J319" s="7"/>
      <c r="K319" s="7"/>
      <c r="L319" s="6"/>
      <c r="M319" s="187"/>
      <c r="N319" s="6"/>
      <c r="O319" s="55"/>
      <c r="P319" s="52"/>
      <c r="Q319" s="52"/>
      <c r="R319" s="92">
        <f>IF(J319="",INDEX(EUconst_DistributionCorrection,1),INDEX(EUconst_DistributionCorrection,MATCH(J319,EUconst_DistributionType,0)))</f>
        <v>1</v>
      </c>
      <c r="S319" s="93">
        <f>IF(OR(K319="",J319=INDEX(EUconst_DistributionType,2),J319=INDEX(EUconst_DistributionType,3)),INDEX(EUconst_ConfidenceLevel,1),INDEX(EUconst_ConfidenceLevel,MATCH(K319,EUconst_UncertaintyType,0)))</f>
        <v>0.682689250166422</v>
      </c>
      <c r="T319" s="94">
        <f>IF(N319="",2,INDEX(EUconst_CorrelationFactor,MATCH(N319,EUconst_CorrelationType,0)))</f>
        <v>2</v>
      </c>
      <c r="U319" s="95" t="b">
        <f>OR(J319=INDEX(EUconst_DistributionType,2),J319=INDEX(EUconst_DistributionType,3))</f>
        <v>0</v>
      </c>
      <c r="V319" s="189">
        <f>IF(L319=INDEX(EUconst_InService,1),1,IF(M319="",2,M319))</f>
        <v>2</v>
      </c>
      <c r="W319" s="97">
        <f>IF(F319="","",ABS(G319)^T319*(ABS(F319)*I319*V319/R319/TINV(1-S319,10^6))^2)</f>
      </c>
      <c r="X319" s="97" t="b">
        <f>OR(INDEX(EUconst_DistributionType,2)=J319,INDEX(EUconst_DistributionType,3)=J319)</f>
        <v>0</v>
      </c>
      <c r="Y319" s="97" t="b">
        <f>L319=INDEX(EUconst_InService,1)</f>
        <v>0</v>
      </c>
      <c r="Z319" s="76"/>
    </row>
    <row r="320" spans="1:26" s="77" customFormat="1" ht="12.75" customHeight="1">
      <c r="A320" s="52"/>
      <c r="B320" s="53"/>
      <c r="C320" s="79"/>
      <c r="D320" s="90" t="s">
        <v>253</v>
      </c>
      <c r="E320" s="181"/>
      <c r="F320" s="5"/>
      <c r="G320" s="5"/>
      <c r="H320" s="99">
        <f>IF(COUNT(F320:G320)&gt;0,F320*G320,"")</f>
      </c>
      <c r="I320" s="6"/>
      <c r="J320" s="7"/>
      <c r="K320" s="7"/>
      <c r="L320" s="6"/>
      <c r="M320" s="187"/>
      <c r="N320" s="6"/>
      <c r="O320" s="55"/>
      <c r="P320" s="52"/>
      <c r="Q320" s="52"/>
      <c r="R320" s="92">
        <f>IF(J320="",INDEX(EUconst_DistributionCorrection,1),INDEX(EUconst_DistributionCorrection,MATCH(J320,EUconst_DistributionType,0)))</f>
        <v>1</v>
      </c>
      <c r="S320" s="93">
        <f>IF(OR(K320="",J320=INDEX(EUconst_DistributionType,2),J320=INDEX(EUconst_DistributionType,3)),INDEX(EUconst_ConfidenceLevel,1),INDEX(EUconst_ConfidenceLevel,MATCH(K320,EUconst_UncertaintyType,0)))</f>
        <v>0.682689250166422</v>
      </c>
      <c r="T320" s="94">
        <f>IF(N320="",2,INDEX(EUconst_CorrelationFactor,MATCH(N320,EUconst_CorrelationType,0)))</f>
        <v>2</v>
      </c>
      <c r="U320" s="95" t="b">
        <f>OR(J320=INDEX(EUconst_DistributionType,2),J320=INDEX(EUconst_DistributionType,3))</f>
        <v>0</v>
      </c>
      <c r="V320" s="189">
        <f>IF(L320=INDEX(EUconst_InService,1),1,IF(M320="",2,M320))</f>
        <v>2</v>
      </c>
      <c r="W320" s="97">
        <f>IF(F320="","",ABS(G320)^T320*(ABS(F320)*I320*V320/R320/TINV(1-S320,10^6))^2)</f>
      </c>
      <c r="X320" s="97" t="b">
        <f>OR(INDEX(EUconst_DistributionType,2)=J320,INDEX(EUconst_DistributionType,3)=J320)</f>
        <v>0</v>
      </c>
      <c r="Y320" s="97" t="b">
        <f>L320=INDEX(EUconst_InService,1)</f>
        <v>0</v>
      </c>
      <c r="Z320" s="76"/>
    </row>
    <row r="321" spans="1:26" s="77" customFormat="1" ht="12.75" customHeight="1">
      <c r="A321" s="52"/>
      <c r="B321" s="53"/>
      <c r="C321" s="79"/>
      <c r="D321" s="90" t="s">
        <v>257</v>
      </c>
      <c r="E321" s="181"/>
      <c r="F321" s="5"/>
      <c r="G321" s="5"/>
      <c r="H321" s="99">
        <f>IF(COUNT(F321:G321)&gt;0,F321*G321,"")</f>
      </c>
      <c r="I321" s="6"/>
      <c r="J321" s="7"/>
      <c r="K321" s="7"/>
      <c r="L321" s="6"/>
      <c r="M321" s="187"/>
      <c r="N321" s="6"/>
      <c r="O321" s="55"/>
      <c r="P321" s="52"/>
      <c r="Q321" s="52"/>
      <c r="R321" s="92">
        <f>IF(J321="",INDEX(EUconst_DistributionCorrection,1),INDEX(EUconst_DistributionCorrection,MATCH(J321,EUconst_DistributionType,0)))</f>
        <v>1</v>
      </c>
      <c r="S321" s="93">
        <f>IF(OR(K321="",J321=INDEX(EUconst_DistributionType,2),J321=INDEX(EUconst_DistributionType,3)),INDEX(EUconst_ConfidenceLevel,1),INDEX(EUconst_ConfidenceLevel,MATCH(K321,EUconst_UncertaintyType,0)))</f>
        <v>0.682689250166422</v>
      </c>
      <c r="T321" s="94">
        <f>IF(N321="",2,INDEX(EUconst_CorrelationFactor,MATCH(N321,EUconst_CorrelationType,0)))</f>
        <v>2</v>
      </c>
      <c r="U321" s="95" t="b">
        <f>OR(J321=INDEX(EUconst_DistributionType,2),J321=INDEX(EUconst_DistributionType,3))</f>
        <v>0</v>
      </c>
      <c r="V321" s="189">
        <f>IF(L321=INDEX(EUconst_InService,1),1,IF(M321="",2,M321))</f>
        <v>2</v>
      </c>
      <c r="W321" s="97">
        <f>IF(F321="","",ABS(G321)^T321*(ABS(F321)*I321*V321/R321/TINV(1-S321,10^6))^2)</f>
      </c>
      <c r="X321" s="97" t="b">
        <f>OR(INDEX(EUconst_DistributionType,2)=J321,INDEX(EUconst_DistributionType,3)=J321)</f>
        <v>0</v>
      </c>
      <c r="Y321" s="97" t="b">
        <f>L321=INDEX(EUconst_InService,1)</f>
        <v>0</v>
      </c>
      <c r="Z321" s="76"/>
    </row>
    <row r="322" spans="1:26" s="77" customFormat="1" ht="12.75" customHeight="1">
      <c r="A322" s="52"/>
      <c r="B322" s="53"/>
      <c r="C322" s="79"/>
      <c r="D322" s="90" t="s">
        <v>258</v>
      </c>
      <c r="E322" s="182"/>
      <c r="F322" s="8"/>
      <c r="G322" s="8"/>
      <c r="H322" s="100">
        <f>IF(COUNT(F322:G322)&gt;0,F322*G322,"")</f>
      </c>
      <c r="I322" s="9"/>
      <c r="J322" s="10"/>
      <c r="K322" s="10"/>
      <c r="L322" s="9"/>
      <c r="M322" s="188"/>
      <c r="N322" s="9"/>
      <c r="O322" s="55"/>
      <c r="P322" s="52"/>
      <c r="Q322" s="52"/>
      <c r="R322" s="92">
        <f>IF(J322="",INDEX(EUconst_DistributionCorrection,1),INDEX(EUconst_DistributionCorrection,MATCH(J322,EUconst_DistributionType,0)))</f>
        <v>1</v>
      </c>
      <c r="S322" s="93">
        <f>IF(OR(K322="",J322=INDEX(EUconst_DistributionType,2),J322=INDEX(EUconst_DistributionType,3)),INDEX(EUconst_ConfidenceLevel,1),INDEX(EUconst_ConfidenceLevel,MATCH(K322,EUconst_UncertaintyType,0)))</f>
        <v>0.682689250166422</v>
      </c>
      <c r="T322" s="94">
        <f>IF(N322="",2,INDEX(EUconst_CorrelationFactor,MATCH(N322,EUconst_CorrelationType,0)))</f>
        <v>2</v>
      </c>
      <c r="U322" s="95" t="b">
        <f>OR(J322=INDEX(EUconst_DistributionType,2),J322=INDEX(EUconst_DistributionType,3))</f>
        <v>0</v>
      </c>
      <c r="V322" s="189">
        <f>IF(L322=INDEX(EUconst_InService,1),1,IF(M322="",2,M322))</f>
        <v>2</v>
      </c>
      <c r="W322" s="97">
        <f>IF(F322="","",ABS(G322)^T322*(ABS(F322)*I322*V322/R322/TINV(1-S322,10^6))^2)</f>
      </c>
      <c r="X322" s="97" t="b">
        <f>OR(INDEX(EUconst_DistributionType,2)=J322,INDEX(EUconst_DistributionType,3)=J322)</f>
        <v>0</v>
      </c>
      <c r="Y322" s="97" t="b">
        <f>L322=INDEX(EUconst_InService,1)</f>
        <v>0</v>
      </c>
      <c r="Z322" s="76"/>
    </row>
    <row r="323" spans="1:26" s="77" customFormat="1" ht="4.5" customHeight="1">
      <c r="A323" s="52"/>
      <c r="B323" s="53"/>
      <c r="C323" s="79"/>
      <c r="D323" s="16"/>
      <c r="E323" s="80"/>
      <c r="F323" s="80"/>
      <c r="G323" s="80"/>
      <c r="H323" s="80"/>
      <c r="K323" s="80"/>
      <c r="L323" s="80"/>
      <c r="M323" s="80"/>
      <c r="O323" s="55"/>
      <c r="P323" s="52"/>
      <c r="Q323" s="52"/>
      <c r="R323" s="96"/>
      <c r="S323" s="96"/>
      <c r="T323" s="96"/>
      <c r="U323" s="52"/>
      <c r="V323" s="96"/>
      <c r="W323" s="96"/>
      <c r="X323" s="96"/>
      <c r="Y323" s="96"/>
      <c r="Z323" s="76"/>
    </row>
    <row r="324" spans="1:26" s="77" customFormat="1" ht="12.75" customHeight="1">
      <c r="A324" s="52"/>
      <c r="B324" s="53"/>
      <c r="C324" s="79"/>
      <c r="D324" s="87" t="s">
        <v>260</v>
      </c>
      <c r="E324" s="322" t="str">
        <f>Translations!$B$101</f>
        <v>Storage capacity for the fuel or material in the installation</v>
      </c>
      <c r="F324" s="322"/>
      <c r="G324" s="322"/>
      <c r="H324" s="322"/>
      <c r="I324" s="322"/>
      <c r="J324" s="322"/>
      <c r="K324" s="322"/>
      <c r="L324" s="322"/>
      <c r="M324" s="322"/>
      <c r="N324" s="322"/>
      <c r="O324" s="55"/>
      <c r="P324" s="52"/>
      <c r="Q324" s="52"/>
      <c r="R324" s="52"/>
      <c r="S324" s="52"/>
      <c r="T324" s="52"/>
      <c r="U324" s="52"/>
      <c r="V324" s="52"/>
      <c r="W324" s="52"/>
      <c r="X324" s="52"/>
      <c r="Y324" s="52"/>
      <c r="Z324" s="76"/>
    </row>
    <row r="325" spans="1:26" s="77" customFormat="1" ht="38.25" customHeight="1">
      <c r="A325" s="52"/>
      <c r="B325" s="53"/>
      <c r="C325" s="79"/>
      <c r="D325" s="87"/>
      <c r="E325"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325" s="310"/>
      <c r="G325" s="310"/>
      <c r="H325" s="310"/>
      <c r="I325" s="310"/>
      <c r="J325" s="310"/>
      <c r="K325" s="310"/>
      <c r="L325" s="310"/>
      <c r="M325" s="310"/>
      <c r="N325" s="310"/>
      <c r="O325" s="101"/>
      <c r="P325" s="52"/>
      <c r="Q325" s="52"/>
      <c r="R325" s="52"/>
      <c r="S325" s="52"/>
      <c r="T325" s="52"/>
      <c r="U325" s="52"/>
      <c r="V325" s="52"/>
      <c r="W325" s="52"/>
      <c r="X325" s="52"/>
      <c r="Y325" s="52"/>
      <c r="Z325" s="76"/>
    </row>
    <row r="326" spans="1:26" s="77" customFormat="1" ht="49.5" customHeight="1">
      <c r="A326" s="52"/>
      <c r="B326" s="53"/>
      <c r="C326" s="79"/>
      <c r="D326" s="16"/>
      <c r="E326" s="183" t="str">
        <f>Translations!$B$94</f>
        <v>Name or brief description</v>
      </c>
      <c r="F326" s="88" t="str">
        <f>Translations!$B$103</f>
        <v>Storage capacity [e.g. t or m³] </v>
      </c>
      <c r="G326" s="102"/>
      <c r="H326" s="88" t="str">
        <f>Translations!$B$103</f>
        <v>Storage capacity [e.g. t or m³] </v>
      </c>
      <c r="I326" s="88" t="str">
        <f>Translations!$B$67</f>
        <v>Uncertainty related to each measurement</v>
      </c>
      <c r="J326" s="88" t="str">
        <f>Translations!$B$72</f>
        <v>Type of distribution</v>
      </c>
      <c r="K326" s="88" t="str">
        <f>Translations!$B$78</f>
        <v>Standard or expanded uncertainty?</v>
      </c>
      <c r="L326" s="88" t="str">
        <f>Translations!$B$81</f>
        <v>Value "in service"?</v>
      </c>
      <c r="M326" s="88" t="str">
        <f>Translations!$B$84</f>
        <v>Conversion factor to "in service"</v>
      </c>
      <c r="N326" s="88" t="str">
        <f>Translations!$B$88</f>
        <v>Correlated or uncorrelated?</v>
      </c>
      <c r="O326" s="101"/>
      <c r="P326" s="52"/>
      <c r="Q326" s="52"/>
      <c r="R326" s="89" t="s">
        <v>226</v>
      </c>
      <c r="S326" s="89" t="s">
        <v>224</v>
      </c>
      <c r="T326" s="89" t="s">
        <v>225</v>
      </c>
      <c r="U326" s="89" t="s">
        <v>241</v>
      </c>
      <c r="V326" s="89" t="s">
        <v>305</v>
      </c>
      <c r="W326" s="89" t="s">
        <v>227</v>
      </c>
      <c r="X326" s="89" t="s">
        <v>228</v>
      </c>
      <c r="Y326" s="89" t="s">
        <v>306</v>
      </c>
      <c r="Z326" s="76"/>
    </row>
    <row r="327" spans="1:26" s="77" customFormat="1" ht="12.75" customHeight="1">
      <c r="A327" s="52"/>
      <c r="B327" s="53"/>
      <c r="C327" s="79"/>
      <c r="D327" s="16"/>
      <c r="E327" s="184"/>
      <c r="F327" s="11"/>
      <c r="G327" s="102"/>
      <c r="H327" s="103">
        <f>IF(ISNUMBER(F327),F327,"")</f>
      </c>
      <c r="I327" s="12"/>
      <c r="J327" s="13"/>
      <c r="K327" s="13"/>
      <c r="L327" s="12"/>
      <c r="M327" s="190"/>
      <c r="N327" s="12"/>
      <c r="O327" s="101"/>
      <c r="P327" s="52"/>
      <c r="Q327" s="52"/>
      <c r="R327" s="92">
        <f>IF(J327="",INDEX(EUconst_DistributionCorrection,1),INDEX(EUconst_DistributionCorrection,MATCH(J327,EUconst_DistributionType,0)))</f>
        <v>1</v>
      </c>
      <c r="S327" s="93">
        <f>IF(OR(K327="",J327=INDEX(EUconst_DistributionType,2),J327=INDEX(EUconst_DistributionType,3)),INDEX(EUconst_ConfidenceLevel,1),INDEX(EUconst_ConfidenceLevel,MATCH(K327,EUconst_UncertaintyType,0)))</f>
        <v>0.682689250166422</v>
      </c>
      <c r="T327" s="94">
        <f>IF(N327="",2,INDEX(EUconst_CorrelationFactor,MATCH(N327,EUconst_CorrelationType,0)))</f>
        <v>2</v>
      </c>
      <c r="U327" s="95" t="b">
        <f>OR(J327=INDEX(EUconst_DistributionType,2),J327=INDEX(EUconst_DistributionType,3))</f>
        <v>0</v>
      </c>
      <c r="V327" s="189">
        <f>IF(L327=INDEX(EUconst_InService,1),1,IF(M327="",2,M327))</f>
        <v>2</v>
      </c>
      <c r="W327" s="97">
        <f>IF(H327="","",2^(T327)*(ABS(H327)*I327*V327/R327/TINV(1-S327,10^6))^2)</f>
      </c>
      <c r="X327" s="97" t="b">
        <f>OR(INDEX(EUconst_DistributionType,2)=J327,INDEX(EUconst_DistributionType,3)=J327)</f>
        <v>0</v>
      </c>
      <c r="Y327" s="97" t="b">
        <f>L327=INDEX(EUconst_InService,1)</f>
        <v>0</v>
      </c>
      <c r="Z327" s="76"/>
    </row>
    <row r="328" spans="1:26" s="77" customFormat="1" ht="4.5" customHeight="1">
      <c r="A328" s="52"/>
      <c r="B328" s="53"/>
      <c r="C328" s="79"/>
      <c r="D328" s="16"/>
      <c r="E328" s="16"/>
      <c r="F328" s="16"/>
      <c r="G328" s="16"/>
      <c r="H328" s="16"/>
      <c r="I328" s="16"/>
      <c r="J328" s="16"/>
      <c r="K328" s="16"/>
      <c r="L328" s="16"/>
      <c r="M328" s="16"/>
      <c r="N328" s="16"/>
      <c r="O328" s="101"/>
      <c r="P328" s="52"/>
      <c r="Q328" s="52"/>
      <c r="R328" s="104"/>
      <c r="S328" s="105"/>
      <c r="T328" s="106"/>
      <c r="U328" s="107"/>
      <c r="V328" s="96"/>
      <c r="W328" s="108"/>
      <c r="X328" s="108"/>
      <c r="Y328" s="98"/>
      <c r="Z328" s="76"/>
    </row>
    <row r="329" spans="1:26" s="77" customFormat="1" ht="12.75" customHeight="1">
      <c r="A329" s="52"/>
      <c r="B329" s="53"/>
      <c r="C329" s="79"/>
      <c r="D329" s="87" t="s">
        <v>262</v>
      </c>
      <c r="E329" s="322" t="str">
        <f>Translations!$B$104</f>
        <v>Storage levels at the begining and the end of the year</v>
      </c>
      <c r="F329" s="322"/>
      <c r="G329" s="322"/>
      <c r="H329" s="322"/>
      <c r="I329" s="322"/>
      <c r="J329" s="322"/>
      <c r="K329" s="322"/>
      <c r="L329" s="322"/>
      <c r="M329" s="322"/>
      <c r="N329" s="322"/>
      <c r="O329" s="101"/>
      <c r="P329" s="52"/>
      <c r="Q329" s="52"/>
      <c r="R329" s="52"/>
      <c r="S329" s="52"/>
      <c r="T329" s="52"/>
      <c r="U329" s="52"/>
      <c r="V329" s="52"/>
      <c r="W329" s="52"/>
      <c r="X329" s="52"/>
      <c r="Y329" s="52"/>
      <c r="Z329" s="76"/>
    </row>
    <row r="330" spans="1:26" s="77" customFormat="1" ht="25.5" customHeight="1">
      <c r="A330" s="52"/>
      <c r="B330" s="53"/>
      <c r="C330" s="79"/>
      <c r="D330" s="87"/>
      <c r="E330"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330" s="310"/>
      <c r="G330" s="310"/>
      <c r="H330" s="310"/>
      <c r="I330" s="310"/>
      <c r="J330" s="310"/>
      <c r="K330" s="310"/>
      <c r="L330" s="310"/>
      <c r="M330" s="310"/>
      <c r="N330" s="310"/>
      <c r="O330" s="101"/>
      <c r="P330" s="52"/>
      <c r="Q330" s="52"/>
      <c r="R330" s="52"/>
      <c r="S330" s="52"/>
      <c r="T330" s="52"/>
      <c r="U330" s="52"/>
      <c r="V330" s="52"/>
      <c r="W330" s="52"/>
      <c r="X330" s="52"/>
      <c r="Y330" s="52"/>
      <c r="Z330" s="76"/>
    </row>
    <row r="331" spans="1:26" s="77" customFormat="1" ht="49.5" customHeight="1">
      <c r="A331" s="52"/>
      <c r="B331" s="53"/>
      <c r="C331" s="79"/>
      <c r="D331" s="16"/>
      <c r="E331" s="183" t="str">
        <f>Translations!$B$94</f>
        <v>Name or brief description</v>
      </c>
      <c r="F331" s="88" t="str">
        <f>Translations!$B$106</f>
        <v>Stock level 
[e.g. t or m³] </v>
      </c>
      <c r="G331" s="102"/>
      <c r="H331" s="88" t="str">
        <f>Translations!$B$106</f>
        <v>Stock level 
[e.g. t or m³] </v>
      </c>
      <c r="K331" s="80"/>
      <c r="L331" s="80"/>
      <c r="M331" s="80"/>
      <c r="N331" s="80"/>
      <c r="O331" s="101"/>
      <c r="P331" s="52"/>
      <c r="Q331" s="52"/>
      <c r="R331" s="52"/>
      <c r="S331" s="52"/>
      <c r="T331" s="52"/>
      <c r="U331" s="52"/>
      <c r="V331" s="52"/>
      <c r="W331" s="52"/>
      <c r="X331" s="52"/>
      <c r="Y331" s="52"/>
      <c r="Z331" s="76"/>
    </row>
    <row r="332" spans="1:26" s="77" customFormat="1" ht="12.75" customHeight="1">
      <c r="A332" s="52"/>
      <c r="B332" s="53"/>
      <c r="C332" s="79"/>
      <c r="D332" s="16"/>
      <c r="E332" s="185" t="str">
        <f>Translations!$B$107</f>
        <v>Beginning of the year</v>
      </c>
      <c r="F332" s="11"/>
      <c r="G332" s="102"/>
      <c r="H332" s="103">
        <f>IF(ISNUMBER(F332),F332,"")</f>
      </c>
      <c r="K332" s="80"/>
      <c r="L332" s="80"/>
      <c r="M332" s="80"/>
      <c r="N332" s="80"/>
      <c r="O332" s="101"/>
      <c r="P332" s="52"/>
      <c r="Q332" s="52"/>
      <c r="R332" s="52"/>
      <c r="S332" s="52"/>
      <c r="T332" s="52"/>
      <c r="U332" s="52"/>
      <c r="V332" s="52"/>
      <c r="W332" s="52"/>
      <c r="X332" s="52"/>
      <c r="Y332" s="52"/>
      <c r="Z332" s="76"/>
    </row>
    <row r="333" spans="1:26" s="77" customFormat="1" ht="12.75" customHeight="1">
      <c r="A333" s="52"/>
      <c r="B333" s="53"/>
      <c r="C333" s="79"/>
      <c r="D333" s="16"/>
      <c r="E333" s="185" t="str">
        <f>Translations!$B$108</f>
        <v>End of the year</v>
      </c>
      <c r="F333" s="11"/>
      <c r="G333" s="102"/>
      <c r="H333" s="103">
        <f>IF(ISNUMBER(F333),F333,"")</f>
      </c>
      <c r="K333" s="80"/>
      <c r="L333" s="80"/>
      <c r="M333" s="80"/>
      <c r="N333" s="80"/>
      <c r="O333" s="101"/>
      <c r="P333" s="52"/>
      <c r="Q333" s="52"/>
      <c r="R333" s="52"/>
      <c r="S333" s="52"/>
      <c r="T333" s="52"/>
      <c r="U333" s="52"/>
      <c r="V333" s="52"/>
      <c r="W333" s="52"/>
      <c r="X333" s="52"/>
      <c r="Y333" s="52"/>
      <c r="Z333" s="76"/>
    </row>
    <row r="334" spans="1:26" s="77" customFormat="1" ht="4.5" customHeight="1">
      <c r="A334" s="52"/>
      <c r="B334" s="53"/>
      <c r="C334" s="79"/>
      <c r="D334" s="16"/>
      <c r="E334" s="80"/>
      <c r="F334" s="80"/>
      <c r="G334" s="80"/>
      <c r="H334" s="80"/>
      <c r="J334" s="80"/>
      <c r="K334" s="80"/>
      <c r="L334" s="80"/>
      <c r="M334" s="80"/>
      <c r="N334" s="80"/>
      <c r="O334" s="101"/>
      <c r="P334" s="52"/>
      <c r="Q334" s="52"/>
      <c r="R334" s="52"/>
      <c r="S334" s="52"/>
      <c r="T334" s="52"/>
      <c r="U334" s="52"/>
      <c r="V334" s="52"/>
      <c r="W334" s="52"/>
      <c r="X334" s="52"/>
      <c r="Y334" s="52"/>
      <c r="Z334" s="76"/>
    </row>
    <row r="335" spans="1:26" s="77" customFormat="1" ht="12.75" customHeight="1">
      <c r="A335" s="52"/>
      <c r="B335" s="53"/>
      <c r="C335" s="79"/>
      <c r="D335" s="87" t="s">
        <v>263</v>
      </c>
      <c r="E335" s="109" t="str">
        <f>Translations!$B$109</f>
        <v>Average annual quantity consumed [e.g. t or Nm³] </v>
      </c>
      <c r="F335" s="109"/>
      <c r="G335" s="109"/>
      <c r="H335" s="110"/>
      <c r="I335" s="111"/>
      <c r="J335" s="112">
        <f>IF(COUNT(H310:H314,H318:H322,H332:H333)&gt;0,SUM(H310:H314,H332)-SUM(H318:H322,H333),"")</f>
      </c>
      <c r="K335" s="337" t="str">
        <f>Translations!$B$110</f>
        <v>Storage capacity (share of annual quantity):</v>
      </c>
      <c r="L335" s="338"/>
      <c r="M335" s="339"/>
      <c r="N335" s="113">
        <f>IF(ISNUMBER(J335),IF(J335&gt;0,SUM(H327)/J335,""),"")</f>
      </c>
      <c r="O335" s="101"/>
      <c r="P335" s="52"/>
      <c r="Q335" s="52"/>
      <c r="R335" s="52"/>
      <c r="S335" s="52"/>
      <c r="T335" s="52"/>
      <c r="U335" s="52"/>
      <c r="V335" s="52"/>
      <c r="W335" s="52"/>
      <c r="X335" s="52"/>
      <c r="Y335" s="52"/>
      <c r="Z335" s="76"/>
    </row>
    <row r="336" spans="1:26" s="77" customFormat="1" ht="25.5" customHeight="1">
      <c r="A336" s="52"/>
      <c r="B336" s="53"/>
      <c r="C336" s="79"/>
      <c r="D336" s="16"/>
      <c r="E336" s="310" t="str">
        <f>Translations!$B$111</f>
        <v>The annual quantity is calculated by deducting exported amounts under b) from amounts imported/consumed under a, as well as the stock level changes under d.</v>
      </c>
      <c r="F336" s="310"/>
      <c r="G336" s="310"/>
      <c r="H336" s="310"/>
      <c r="I336" s="310"/>
      <c r="J336" s="310"/>
      <c r="K336" s="80"/>
      <c r="L336" s="80"/>
      <c r="M336" s="80"/>
      <c r="N336" s="191">
        <f>IF(N335="","",IF(N335&gt;=5%,"&gt;=5%","&lt;5%"))</f>
      </c>
      <c r="O336" s="101"/>
      <c r="P336" s="52"/>
      <c r="Q336" s="52"/>
      <c r="R336" s="52"/>
      <c r="S336" s="52"/>
      <c r="T336" s="52"/>
      <c r="U336" s="52"/>
      <c r="V336" s="52"/>
      <c r="W336" s="52"/>
      <c r="X336" s="52"/>
      <c r="Y336" s="52"/>
      <c r="Z336" s="76"/>
    </row>
    <row r="337" spans="1:26" s="77" customFormat="1" ht="4.5" customHeight="1">
      <c r="A337" s="52"/>
      <c r="B337" s="53"/>
      <c r="C337" s="79"/>
      <c r="D337" s="16"/>
      <c r="E337" s="114"/>
      <c r="F337" s="114"/>
      <c r="G337" s="114"/>
      <c r="J337" s="115"/>
      <c r="K337" s="80"/>
      <c r="L337" s="80"/>
      <c r="M337" s="80"/>
      <c r="N337" s="80"/>
      <c r="O337" s="55"/>
      <c r="P337" s="52"/>
      <c r="Q337" s="52"/>
      <c r="R337" s="52"/>
      <c r="S337" s="52"/>
      <c r="T337" s="52"/>
      <c r="U337" s="52"/>
      <c r="V337" s="52"/>
      <c r="W337" s="52"/>
      <c r="X337" s="52"/>
      <c r="Y337" s="52"/>
      <c r="Z337" s="76"/>
    </row>
    <row r="338" spans="1:26" s="77" customFormat="1" ht="12.75" customHeight="1">
      <c r="A338" s="52"/>
      <c r="B338" s="53"/>
      <c r="C338" s="79"/>
      <c r="D338" s="87" t="s">
        <v>272</v>
      </c>
      <c r="E338" s="318" t="str">
        <f>Translations!$B$112</f>
        <v>Total uncertainty (k=1, 1σ, 68%)</v>
      </c>
      <c r="F338" s="318"/>
      <c r="G338" s="318"/>
      <c r="H338" s="110"/>
      <c r="I338" s="110"/>
      <c r="J338" s="116">
        <f>IF(OR(J335="",J335=0),"",SQRT(SUM(W310:W314,W318:W322,W327))/J335)</f>
      </c>
      <c r="L338" s="80"/>
      <c r="M338" s="117"/>
      <c r="N338" s="80"/>
      <c r="O338" s="55"/>
      <c r="P338" s="52"/>
      <c r="Q338" s="52"/>
      <c r="R338" s="52"/>
      <c r="S338" s="52"/>
      <c r="T338" s="52"/>
      <c r="U338" s="52"/>
      <c r="V338" s="52"/>
      <c r="W338" s="52"/>
      <c r="X338" s="52"/>
      <c r="Y338" s="52"/>
      <c r="Z338" s="76"/>
    </row>
    <row r="339" spans="1:26" s="77" customFormat="1" ht="12.75" customHeight="1">
      <c r="A339" s="52"/>
      <c r="B339" s="53"/>
      <c r="C339" s="79"/>
      <c r="D339" s="87" t="s">
        <v>295</v>
      </c>
      <c r="E339" s="308" t="str">
        <f>Translations!$B$113</f>
        <v>Total uncertainty (k=2, 2σ, 95%)</v>
      </c>
      <c r="F339" s="308"/>
      <c r="G339" s="308"/>
      <c r="H339" s="118"/>
      <c r="I339" s="118"/>
      <c r="J339" s="119">
        <f>IF(J338="","",J338*2)</f>
      </c>
      <c r="L339" s="120"/>
      <c r="M339" s="80"/>
      <c r="N339" s="80"/>
      <c r="O339" s="55"/>
      <c r="P339" s="52"/>
      <c r="Q339" s="52"/>
      <c r="R339" s="52"/>
      <c r="S339" s="52"/>
      <c r="T339" s="52"/>
      <c r="U339" s="52"/>
      <c r="V339" s="52"/>
      <c r="W339" s="121"/>
      <c r="X339" s="121"/>
      <c r="Y339" s="121"/>
      <c r="Z339" s="76"/>
    </row>
    <row r="340" spans="1:26" s="77" customFormat="1" ht="25.5" customHeight="1">
      <c r="A340" s="52"/>
      <c r="B340" s="53"/>
      <c r="C340" s="79"/>
      <c r="D340" s="16"/>
      <c r="E340" s="311" t="str">
        <f>Translations!$B$114</f>
        <v>This is the overall uncertainty associated with the annual quantity. The value displayed here is the uncertainty which has to be compared with the threshold of the required tier to check compliance.</v>
      </c>
      <c r="F340" s="311"/>
      <c r="G340" s="311"/>
      <c r="H340" s="311"/>
      <c r="I340" s="311"/>
      <c r="J340" s="311"/>
      <c r="K340" s="311"/>
      <c r="L340" s="80"/>
      <c r="M340" s="80"/>
      <c r="N340" s="80"/>
      <c r="O340" s="55"/>
      <c r="P340" s="52"/>
      <c r="Q340" s="52"/>
      <c r="R340" s="52"/>
      <c r="S340" s="52"/>
      <c r="T340" s="52"/>
      <c r="U340" s="52"/>
      <c r="V340" s="52"/>
      <c r="W340" s="52"/>
      <c r="X340" s="52"/>
      <c r="Y340" s="52"/>
      <c r="Z340" s="76"/>
    </row>
    <row r="341" spans="1:31" ht="12.75" customHeight="1" thickBot="1">
      <c r="A341" s="65"/>
      <c r="B341" s="53"/>
      <c r="C341" s="66"/>
      <c r="D341" s="67"/>
      <c r="E341" s="68"/>
      <c r="F341" s="69"/>
      <c r="G341" s="70"/>
      <c r="H341" s="70"/>
      <c r="I341" s="70"/>
      <c r="J341" s="70"/>
      <c r="K341" s="70"/>
      <c r="L341" s="70"/>
      <c r="M341" s="70"/>
      <c r="N341" s="70"/>
      <c r="O341" s="71"/>
      <c r="P341" s="72"/>
      <c r="Q341" s="72"/>
      <c r="R341" s="72"/>
      <c r="S341" s="72"/>
      <c r="T341" s="72"/>
      <c r="U341" s="72"/>
      <c r="V341" s="72"/>
      <c r="W341" s="73"/>
      <c r="X341" s="73"/>
      <c r="Y341" s="73"/>
      <c r="Z341" s="74"/>
      <c r="AA341" s="75"/>
      <c r="AB341" s="75"/>
      <c r="AC341" s="75"/>
      <c r="AD341" s="75"/>
      <c r="AE341" s="75"/>
    </row>
    <row r="342" spans="1:26" s="77" customFormat="1" ht="12.75" customHeight="1" thickBot="1">
      <c r="A342" s="52"/>
      <c r="B342" s="53"/>
      <c r="C342" s="16"/>
      <c r="D342" s="16"/>
      <c r="E342" s="16"/>
      <c r="F342" s="16"/>
      <c r="G342" s="16"/>
      <c r="H342" s="16"/>
      <c r="I342" s="16"/>
      <c r="J342" s="16"/>
      <c r="K342" s="16"/>
      <c r="L342" s="16"/>
      <c r="M342" s="16"/>
      <c r="N342" s="16"/>
      <c r="O342" s="55"/>
      <c r="P342" s="52"/>
      <c r="Q342" s="52"/>
      <c r="R342" s="52"/>
      <c r="S342" s="52"/>
      <c r="T342" s="52"/>
      <c r="U342" s="52"/>
      <c r="V342" s="52"/>
      <c r="W342" s="52"/>
      <c r="X342" s="52"/>
      <c r="Y342" s="52"/>
      <c r="Z342" s="76"/>
    </row>
    <row r="343" spans="1:26" s="77" customFormat="1" ht="15.75" customHeight="1" thickBot="1">
      <c r="A343" s="52"/>
      <c r="B343" s="53"/>
      <c r="C343" s="78">
        <f>C277+1</f>
        <v>6</v>
      </c>
      <c r="D343" s="16"/>
      <c r="E343" s="324" t="str">
        <f>Translations!$B$53</f>
        <v>This is an optional tool for calculating the uncertainty associated with the measurement of annual quantities</v>
      </c>
      <c r="F343" s="324"/>
      <c r="G343" s="324"/>
      <c r="H343" s="324"/>
      <c r="I343" s="324"/>
      <c r="J343" s="324"/>
      <c r="K343" s="324"/>
      <c r="L343" s="324"/>
      <c r="M343" s="324"/>
      <c r="N343" s="324"/>
      <c r="O343" s="55"/>
      <c r="P343" s="52"/>
      <c r="Q343" s="52"/>
      <c r="R343" s="52"/>
      <c r="S343" s="52"/>
      <c r="T343" s="52"/>
      <c r="U343" s="52"/>
      <c r="V343" s="52"/>
      <c r="W343" s="52"/>
      <c r="X343" s="52"/>
      <c r="Y343" s="52"/>
      <c r="Z343" s="76"/>
    </row>
    <row r="344" spans="1:26" s="77" customFormat="1" ht="4.5" customHeight="1">
      <c r="A344" s="52"/>
      <c r="B344" s="53"/>
      <c r="C344" s="79"/>
      <c r="D344" s="16"/>
      <c r="E344" s="80"/>
      <c r="F344" s="80"/>
      <c r="G344" s="80"/>
      <c r="H344" s="80"/>
      <c r="I344" s="80"/>
      <c r="J344" s="80"/>
      <c r="K344" s="80"/>
      <c r="L344" s="80"/>
      <c r="M344" s="80"/>
      <c r="N344" s="80"/>
      <c r="O344" s="55"/>
      <c r="P344" s="52"/>
      <c r="Q344" s="52"/>
      <c r="R344" s="52"/>
      <c r="S344" s="52"/>
      <c r="T344" s="52"/>
      <c r="U344" s="52"/>
      <c r="V344" s="52"/>
      <c r="W344" s="52"/>
      <c r="X344" s="52"/>
      <c r="Y344" s="52"/>
      <c r="Z344" s="76"/>
    </row>
    <row r="345" spans="1:26" s="77" customFormat="1" ht="38.25" customHeight="1">
      <c r="A345" s="81"/>
      <c r="B345" s="53"/>
      <c r="C345" s="16"/>
      <c r="D345" s="16"/>
      <c r="E345" s="82" t="str">
        <f>Translations!$B$54</f>
        <v>Quantity (imported, consumed)</v>
      </c>
      <c r="F345" s="312" t="str">
        <f>Translations!$B$55</f>
        <v>Please enter here information for each measurement instrument (e.g. operator has two sub-meters to give total amounts consumed or data obtained from each supplier of the specific fuel or material).</v>
      </c>
      <c r="G345" s="312"/>
      <c r="H345" s="312"/>
      <c r="I345" s="312"/>
      <c r="J345" s="312"/>
      <c r="K345" s="312"/>
      <c r="L345" s="312"/>
      <c r="M345" s="312"/>
      <c r="N345" s="312"/>
      <c r="O345" s="83"/>
      <c r="P345" s="84"/>
      <c r="Q345" s="84"/>
      <c r="R345" s="84"/>
      <c r="S345" s="84"/>
      <c r="T345" s="84"/>
      <c r="U345" s="84"/>
      <c r="V345" s="84"/>
      <c r="W345" s="85"/>
      <c r="X345" s="85"/>
      <c r="Y345" s="85"/>
      <c r="Z345" s="76"/>
    </row>
    <row r="346" spans="1:26" s="77" customFormat="1" ht="25.5" customHeight="1">
      <c r="A346" s="81"/>
      <c r="B346" s="53"/>
      <c r="C346" s="16"/>
      <c r="D346" s="16"/>
      <c r="E346" s="82" t="str">
        <f>Translations!$B$56</f>
        <v>Quantity (exported)</v>
      </c>
      <c r="F346" s="312" t="str">
        <f>Translations!$B$57</f>
        <v>Please enter here information for each measurement instrument related to any amounts of the fuel or material that are exported from the installation instead of being consumed therein (e.g. natural gas or fuel oil sold to third parties).</v>
      </c>
      <c r="G346" s="312"/>
      <c r="H346" s="312"/>
      <c r="I346" s="312"/>
      <c r="J346" s="312"/>
      <c r="K346" s="312"/>
      <c r="L346" s="312"/>
      <c r="M346" s="312"/>
      <c r="N346" s="312"/>
      <c r="O346" s="83"/>
      <c r="P346" s="84"/>
      <c r="Q346" s="84"/>
      <c r="R346" s="84"/>
      <c r="S346" s="84"/>
      <c r="T346" s="84"/>
      <c r="U346" s="84"/>
      <c r="V346" s="84"/>
      <c r="W346" s="85"/>
      <c r="X346" s="85"/>
      <c r="Y346" s="85"/>
      <c r="Z346" s="76"/>
    </row>
    <row r="347" spans="1:26" s="77" customFormat="1" ht="12.75" customHeight="1">
      <c r="A347" s="81"/>
      <c r="B347" s="53"/>
      <c r="C347" s="16"/>
      <c r="D347" s="16"/>
      <c r="E347" s="82" t="str">
        <f>Translations!$B$58</f>
        <v>Quantity (stored)</v>
      </c>
      <c r="F347" s="312" t="str">
        <f>Translations!$B$59</f>
        <v>Please enter here information on the stock levels (e.g. storage tanks, silos) in which the fuel or material is stored.</v>
      </c>
      <c r="G347" s="312"/>
      <c r="H347" s="312"/>
      <c r="I347" s="312"/>
      <c r="J347" s="312"/>
      <c r="K347" s="312"/>
      <c r="L347" s="312"/>
      <c r="M347" s="312"/>
      <c r="N347" s="312"/>
      <c r="O347" s="83"/>
      <c r="P347" s="84"/>
      <c r="Q347" s="84"/>
      <c r="R347" s="84"/>
      <c r="S347" s="84"/>
      <c r="T347" s="84"/>
      <c r="U347" s="84"/>
      <c r="V347" s="84"/>
      <c r="W347" s="85"/>
      <c r="X347" s="85"/>
      <c r="Y347" s="85"/>
      <c r="Z347" s="76"/>
    </row>
    <row r="348" spans="1:26" s="77" customFormat="1" ht="12.75" customHeight="1">
      <c r="A348" s="81"/>
      <c r="B348" s="53"/>
      <c r="C348" s="16"/>
      <c r="D348" s="16"/>
      <c r="E348" s="319" t="str">
        <f>Translations!$B$60</f>
        <v>Quantity per measurement</v>
      </c>
      <c r="F348" s="312" t="str">
        <f>Translations!$B$61</f>
        <v>Please enter here for each measurement instrument involved the average quantity per measurement and to which the uncertainty is associated.</v>
      </c>
      <c r="G348" s="312"/>
      <c r="H348" s="312"/>
      <c r="I348" s="312"/>
      <c r="J348" s="312"/>
      <c r="K348" s="312"/>
      <c r="L348" s="312"/>
      <c r="M348" s="312"/>
      <c r="N348" s="312"/>
      <c r="O348" s="83"/>
      <c r="P348" s="84"/>
      <c r="Q348" s="84"/>
      <c r="R348" s="84"/>
      <c r="S348" s="84"/>
      <c r="T348" s="84"/>
      <c r="U348" s="84"/>
      <c r="V348" s="84"/>
      <c r="W348" s="85"/>
      <c r="X348" s="85"/>
      <c r="Y348" s="85"/>
      <c r="Z348" s="76"/>
    </row>
    <row r="349" spans="1:26" s="77" customFormat="1" ht="38.25" customHeight="1">
      <c r="A349" s="81"/>
      <c r="B349" s="53"/>
      <c r="C349" s="16"/>
      <c r="D349" s="16"/>
      <c r="E349" s="326"/>
      <c r="F349"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349" s="312"/>
      <c r="H349" s="312"/>
      <c r="I349" s="312"/>
      <c r="J349" s="312"/>
      <c r="K349" s="312"/>
      <c r="L349" s="312"/>
      <c r="M349" s="312"/>
      <c r="N349" s="312"/>
      <c r="O349" s="83"/>
      <c r="P349" s="84"/>
      <c r="Q349" s="84"/>
      <c r="R349" s="84"/>
      <c r="S349" s="84"/>
      <c r="T349" s="84"/>
      <c r="U349" s="84"/>
      <c r="V349" s="84"/>
      <c r="W349" s="85"/>
      <c r="X349" s="85"/>
      <c r="Y349" s="85"/>
      <c r="Z349" s="76"/>
    </row>
    <row r="350" spans="1:26" s="77" customFormat="1" ht="25.5" customHeight="1">
      <c r="A350" s="81"/>
      <c r="B350" s="53"/>
      <c r="C350" s="16"/>
      <c r="D350" s="16"/>
      <c r="E350" s="321"/>
      <c r="F350" s="312" t="str">
        <f>Translations!$B$63</f>
        <v>Example 2: A gas-fired district heating installation has two boilers. Activity data measurements are based on readings from the two flow meters adjacent to each boiler. In that case, two lines have to be used, one for each flow meter.</v>
      </c>
      <c r="G350" s="312"/>
      <c r="H350" s="312"/>
      <c r="I350" s="312"/>
      <c r="J350" s="312"/>
      <c r="K350" s="312"/>
      <c r="L350" s="312"/>
      <c r="M350" s="312"/>
      <c r="N350" s="312"/>
      <c r="O350" s="83"/>
      <c r="P350" s="84"/>
      <c r="Q350" s="84"/>
      <c r="R350" s="84"/>
      <c r="S350" s="84"/>
      <c r="T350" s="84"/>
      <c r="U350" s="84"/>
      <c r="V350" s="84"/>
      <c r="W350" s="85"/>
      <c r="X350" s="85"/>
      <c r="Y350" s="85"/>
      <c r="Z350" s="76"/>
    </row>
    <row r="351" spans="1:26" s="77" customFormat="1" ht="12.75" customHeight="1">
      <c r="A351" s="81"/>
      <c r="B351" s="53"/>
      <c r="C351" s="16"/>
      <c r="D351" s="16"/>
      <c r="E351" s="319" t="str">
        <f>Translations!$B$64</f>
        <v>Number of measurements</v>
      </c>
      <c r="F351" s="314" t="str">
        <f>Translations!$B$65</f>
        <v>Please enter here the annual number of measurements which the uncertainty is associated with.</v>
      </c>
      <c r="G351" s="314"/>
      <c r="H351" s="314"/>
      <c r="I351" s="314"/>
      <c r="J351" s="314"/>
      <c r="K351" s="314"/>
      <c r="L351" s="314"/>
      <c r="M351" s="314"/>
      <c r="N351" s="314"/>
      <c r="O351" s="83"/>
      <c r="P351" s="84"/>
      <c r="Q351" s="84"/>
      <c r="R351" s="84"/>
      <c r="S351" s="84"/>
      <c r="T351" s="84"/>
      <c r="U351" s="84"/>
      <c r="V351" s="84"/>
      <c r="W351" s="85"/>
      <c r="X351" s="85"/>
      <c r="Y351" s="85"/>
      <c r="Z351" s="76"/>
    </row>
    <row r="352" spans="1:26" s="77" customFormat="1" ht="12.75" customHeight="1">
      <c r="A352" s="81"/>
      <c r="B352" s="53"/>
      <c r="C352" s="16"/>
      <c r="D352" s="16"/>
      <c r="E352" s="321"/>
      <c r="F352" s="314" t="str">
        <f>Translations!$B$66</f>
        <v>The multiplication of that number with the quantity per measurement amounts to the amounts to the annual quantity determined by this measurement instrument.</v>
      </c>
      <c r="G352" s="314"/>
      <c r="H352" s="314"/>
      <c r="I352" s="314"/>
      <c r="J352" s="314"/>
      <c r="K352" s="314"/>
      <c r="L352" s="314"/>
      <c r="M352" s="314"/>
      <c r="N352" s="314"/>
      <c r="O352" s="83"/>
      <c r="P352" s="84"/>
      <c r="Q352" s="84"/>
      <c r="R352" s="84"/>
      <c r="S352" s="84"/>
      <c r="T352" s="84"/>
      <c r="U352" s="84"/>
      <c r="V352" s="84"/>
      <c r="W352" s="85"/>
      <c r="X352" s="85"/>
      <c r="Y352" s="85"/>
      <c r="Z352" s="76"/>
    </row>
    <row r="353" spans="1:26" s="77" customFormat="1" ht="12.75" customHeight="1">
      <c r="A353" s="52"/>
      <c r="B353" s="53"/>
      <c r="C353" s="79"/>
      <c r="D353" s="16"/>
      <c r="E353" s="319" t="str">
        <f>Translations!$B$67</f>
        <v>Uncertainty related to each measurement</v>
      </c>
      <c r="F353" s="312" t="str">
        <f>Translations!$B$68</f>
        <v>Please enter here the relative uncertainty associated with each measurement, expressed as %.</v>
      </c>
      <c r="G353" s="312"/>
      <c r="H353" s="312"/>
      <c r="I353" s="312"/>
      <c r="J353" s="312"/>
      <c r="K353" s="312"/>
      <c r="L353" s="312"/>
      <c r="M353" s="312"/>
      <c r="N353" s="312"/>
      <c r="O353" s="55"/>
      <c r="P353" s="52"/>
      <c r="Q353" s="52"/>
      <c r="R353" s="52"/>
      <c r="S353" s="52"/>
      <c r="T353" s="52"/>
      <c r="U353" s="52"/>
      <c r="V353" s="52"/>
      <c r="W353" s="52"/>
      <c r="X353" s="52"/>
      <c r="Y353" s="52"/>
      <c r="Z353" s="76"/>
    </row>
    <row r="354" spans="1:26" s="77" customFormat="1" ht="38.25" customHeight="1">
      <c r="A354" s="52"/>
      <c r="B354" s="53"/>
      <c r="C354" s="79"/>
      <c r="D354" s="16"/>
      <c r="E354" s="326"/>
      <c r="F354"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354" s="312"/>
      <c r="H354" s="312"/>
      <c r="I354" s="312"/>
      <c r="J354" s="312"/>
      <c r="K354" s="312"/>
      <c r="L354" s="312"/>
      <c r="M354" s="312"/>
      <c r="N354" s="312"/>
      <c r="O354" s="55"/>
      <c r="P354" s="52"/>
      <c r="Q354" s="52"/>
      <c r="R354" s="52"/>
      <c r="S354" s="52"/>
      <c r="T354" s="52"/>
      <c r="U354" s="52"/>
      <c r="V354" s="52"/>
      <c r="W354" s="52"/>
      <c r="X354" s="52"/>
      <c r="Y354" s="52"/>
      <c r="Z354" s="76"/>
    </row>
    <row r="355" spans="1:26" s="77" customFormat="1" ht="25.5" customHeight="1">
      <c r="A355" s="52"/>
      <c r="B355" s="53"/>
      <c r="C355" s="79"/>
      <c r="D355" s="16"/>
      <c r="E355" s="326"/>
      <c r="F355" s="312" t="str">
        <f>Translations!$B$70</f>
        <v>The uncertainty can be obtained from different sources, e.g. maximum permissible errors in service in legal metrological control, results from calibration, manufacturer's specification, etc.</v>
      </c>
      <c r="G355" s="312"/>
      <c r="H355" s="312"/>
      <c r="I355" s="312"/>
      <c r="J355" s="312"/>
      <c r="K355" s="312"/>
      <c r="L355" s="312"/>
      <c r="M355" s="312"/>
      <c r="N355" s="312"/>
      <c r="O355" s="55"/>
      <c r="P355" s="52"/>
      <c r="Q355" s="52"/>
      <c r="R355" s="52"/>
      <c r="S355" s="52"/>
      <c r="T355" s="52"/>
      <c r="U355" s="52"/>
      <c r="V355" s="52"/>
      <c r="W355" s="52"/>
      <c r="X355" s="52"/>
      <c r="Y355" s="52"/>
      <c r="Z355" s="76"/>
    </row>
    <row r="356" spans="1:26" s="77" customFormat="1" ht="25.5" customHeight="1">
      <c r="A356" s="52"/>
      <c r="B356" s="53"/>
      <c r="C356" s="79"/>
      <c r="D356" s="16"/>
      <c r="E356" s="321"/>
      <c r="F356" s="312" t="str">
        <f>Translations!$B$71</f>
        <v>The type of uncertainty distribution and the coverage (standard or expanded) associated with that percentage will have to be provided in the following columns (see below.)</v>
      </c>
      <c r="G356" s="312"/>
      <c r="H356" s="312"/>
      <c r="I356" s="312"/>
      <c r="J356" s="312"/>
      <c r="K356" s="312"/>
      <c r="L356" s="312"/>
      <c r="M356" s="312"/>
      <c r="N356" s="312"/>
      <c r="O356" s="55"/>
      <c r="P356" s="52"/>
      <c r="Q356" s="52"/>
      <c r="R356" s="52"/>
      <c r="S356" s="52"/>
      <c r="T356" s="52"/>
      <c r="U356" s="52"/>
      <c r="V356" s="52"/>
      <c r="W356" s="52"/>
      <c r="X356" s="52"/>
      <c r="Y356" s="52"/>
      <c r="Z356" s="76"/>
    </row>
    <row r="357" spans="1:26" s="77" customFormat="1" ht="12.75" customHeight="1">
      <c r="A357" s="52"/>
      <c r="B357" s="53"/>
      <c r="C357" s="79"/>
      <c r="D357" s="16"/>
      <c r="E357" s="319" t="str">
        <f>Translations!$B$72</f>
        <v>Type of distribution</v>
      </c>
      <c r="F357" s="312" t="str">
        <f>Translations!$B$73</f>
        <v>Please enter here the relevant type of uncertainty distribution choosing one of the following from the drop-down list:</v>
      </c>
      <c r="G357" s="312"/>
      <c r="H357" s="312"/>
      <c r="I357" s="312"/>
      <c r="J357" s="312"/>
      <c r="K357" s="312"/>
      <c r="L357" s="312"/>
      <c r="M357" s="312"/>
      <c r="N357" s="312"/>
      <c r="O357" s="55"/>
      <c r="P357" s="52"/>
      <c r="Q357" s="52"/>
      <c r="R357" s="52"/>
      <c r="S357" s="52"/>
      <c r="T357" s="52"/>
      <c r="U357" s="52"/>
      <c r="V357" s="52"/>
      <c r="W357" s="52"/>
      <c r="X357" s="52"/>
      <c r="Y357" s="52"/>
      <c r="Z357" s="76"/>
    </row>
    <row r="358" spans="1:26" s="77" customFormat="1" ht="25.5" customHeight="1">
      <c r="A358" s="81"/>
      <c r="B358" s="53"/>
      <c r="C358" s="16"/>
      <c r="D358" s="16"/>
      <c r="E358" s="320"/>
      <c r="F358" s="86" t="s">
        <v>69</v>
      </c>
      <c r="G358" s="310" t="str">
        <f>Translations!$B$74</f>
        <v>normal distribution: this type of distribution typically occurs for uncertainties provided in calibration reports, manufacturer’s specifications and combined uncertainties.</v>
      </c>
      <c r="H358" s="310"/>
      <c r="I358" s="310"/>
      <c r="J358" s="310"/>
      <c r="K358" s="310"/>
      <c r="L358" s="310"/>
      <c r="M358" s="310"/>
      <c r="N358" s="310"/>
      <c r="O358" s="83"/>
      <c r="P358" s="84"/>
      <c r="Q358" s="84"/>
      <c r="R358" s="84"/>
      <c r="S358" s="84"/>
      <c r="T358" s="84"/>
      <c r="U358" s="84"/>
      <c r="V358" s="84"/>
      <c r="W358" s="85"/>
      <c r="X358" s="85"/>
      <c r="Y358" s="85"/>
      <c r="Z358" s="76"/>
    </row>
    <row r="359" spans="1:26" s="77" customFormat="1" ht="12.75" customHeight="1">
      <c r="A359" s="81"/>
      <c r="B359" s="53"/>
      <c r="C359" s="16"/>
      <c r="D359" s="16"/>
      <c r="E359" s="320"/>
      <c r="F359" s="86" t="s">
        <v>69</v>
      </c>
      <c r="G359" s="310" t="str">
        <f>Translations!$B$75</f>
        <v>rectangular distribution: this type of distribution typically occurs for maximum permissible errors, tolerances and uncertainties provided in reference books.</v>
      </c>
      <c r="H359" s="310"/>
      <c r="I359" s="310"/>
      <c r="J359" s="310"/>
      <c r="K359" s="310"/>
      <c r="L359" s="310"/>
      <c r="M359" s="310"/>
      <c r="N359" s="310"/>
      <c r="O359" s="83"/>
      <c r="P359" s="84"/>
      <c r="Q359" s="84"/>
      <c r="R359" s="84"/>
      <c r="S359" s="84"/>
      <c r="T359" s="84"/>
      <c r="U359" s="84"/>
      <c r="V359" s="84"/>
      <c r="W359" s="85"/>
      <c r="X359" s="85"/>
      <c r="Y359" s="85"/>
      <c r="Z359" s="76"/>
    </row>
    <row r="360" spans="1:26" s="77" customFormat="1" ht="25.5" customHeight="1">
      <c r="A360" s="81"/>
      <c r="B360" s="53"/>
      <c r="C360" s="16"/>
      <c r="D360" s="16"/>
      <c r="E360" s="320"/>
      <c r="F360" s="86" t="s">
        <v>69</v>
      </c>
      <c r="G360" s="310" t="str">
        <f>Translations!$B$76</f>
        <v>triangular distribution: this type of distribution is typically used e.g. where there is only limited sample data for a population, cases where the relationship between variables is known but data is scarce, etc.</v>
      </c>
      <c r="H360" s="310"/>
      <c r="I360" s="310"/>
      <c r="J360" s="310"/>
      <c r="K360" s="310"/>
      <c r="L360" s="310"/>
      <c r="M360" s="310"/>
      <c r="N360" s="310"/>
      <c r="O360" s="83"/>
      <c r="P360" s="84"/>
      <c r="Q360" s="84"/>
      <c r="R360" s="84"/>
      <c r="S360" s="84"/>
      <c r="T360" s="84"/>
      <c r="U360" s="84"/>
      <c r="V360" s="84"/>
      <c r="W360" s="85"/>
      <c r="X360" s="85"/>
      <c r="Y360" s="85"/>
      <c r="Z360" s="76"/>
    </row>
    <row r="361" spans="1:26" s="77" customFormat="1" ht="12.75" customHeight="1">
      <c r="A361" s="81"/>
      <c r="B361" s="53"/>
      <c r="C361" s="16"/>
      <c r="D361" s="16"/>
      <c r="E361" s="321"/>
      <c r="F361" s="86" t="s">
        <v>69</v>
      </c>
      <c r="G361" s="315" t="str">
        <f>Translations!$B$77</f>
        <v>unknown distribution: if the distribution is unknown, a normal distribution is assumed.</v>
      </c>
      <c r="H361" s="315"/>
      <c r="I361" s="315"/>
      <c r="J361" s="315"/>
      <c r="K361" s="315"/>
      <c r="L361" s="315"/>
      <c r="M361" s="315"/>
      <c r="N361" s="315"/>
      <c r="O361" s="83"/>
      <c r="P361" s="84"/>
      <c r="Q361" s="84"/>
      <c r="R361" s="84"/>
      <c r="S361" s="84"/>
      <c r="T361" s="84"/>
      <c r="U361" s="84"/>
      <c r="V361" s="84"/>
      <c r="W361" s="85"/>
      <c r="X361" s="85"/>
      <c r="Y361" s="85"/>
      <c r="Z361" s="76"/>
    </row>
    <row r="362" spans="1:26" s="77" customFormat="1" ht="12.75" customHeight="1">
      <c r="A362" s="52"/>
      <c r="B362" s="53"/>
      <c r="C362" s="79"/>
      <c r="D362" s="16"/>
      <c r="E362" s="319" t="str">
        <f>Translations!$B$78</f>
        <v>Standard or expanded uncertainty?</v>
      </c>
      <c r="F362" s="312" t="str">
        <f>Translations!$B$79</f>
        <v>For normal distributions, please enter here whether the uncertainty provided is the standard (1σ, k=1, 68%) or expanded (2σ, k=2, 95%) uncertainty.</v>
      </c>
      <c r="G362" s="312"/>
      <c r="H362" s="312"/>
      <c r="I362" s="312"/>
      <c r="J362" s="312"/>
      <c r="K362" s="312"/>
      <c r="L362" s="312"/>
      <c r="M362" s="312"/>
      <c r="N362" s="312"/>
      <c r="O362" s="55"/>
      <c r="P362" s="52"/>
      <c r="Q362" s="52"/>
      <c r="R362" s="52"/>
      <c r="S362" s="52"/>
      <c r="T362" s="52"/>
      <c r="U362" s="52"/>
      <c r="V362" s="52"/>
      <c r="W362" s="52"/>
      <c r="X362" s="52"/>
      <c r="Y362" s="52"/>
      <c r="Z362" s="76"/>
    </row>
    <row r="363" spans="1:26" s="77" customFormat="1" ht="25.5" customHeight="1">
      <c r="A363" s="52"/>
      <c r="B363" s="53"/>
      <c r="C363" s="79"/>
      <c r="D363" s="16"/>
      <c r="E363" s="321"/>
      <c r="F363" s="312" t="str">
        <f>Translations!$B$80</f>
        <v>For all other types of distribution, entries here are not relevant and the cell will be greyed out.</v>
      </c>
      <c r="G363" s="312"/>
      <c r="H363" s="312"/>
      <c r="I363" s="312"/>
      <c r="J363" s="312"/>
      <c r="K363" s="312"/>
      <c r="L363" s="312"/>
      <c r="M363" s="312"/>
      <c r="N363" s="312"/>
      <c r="O363" s="55"/>
      <c r="P363" s="52"/>
      <c r="Q363" s="52"/>
      <c r="R363" s="52"/>
      <c r="S363" s="52"/>
      <c r="T363" s="52"/>
      <c r="U363" s="52"/>
      <c r="V363" s="52"/>
      <c r="W363" s="52"/>
      <c r="X363" s="52"/>
      <c r="Y363" s="52"/>
      <c r="Z363" s="76"/>
    </row>
    <row r="364" spans="1:26" s="77" customFormat="1" ht="25.5" customHeight="1">
      <c r="A364" s="52"/>
      <c r="B364" s="53"/>
      <c r="C364" s="79"/>
      <c r="D364" s="16"/>
      <c r="E364" s="319" t="str">
        <f>Translations!$B$81</f>
        <v>Value "in service"?</v>
      </c>
      <c r="F364"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64" s="312"/>
      <c r="H364" s="312"/>
      <c r="I364" s="312"/>
      <c r="J364" s="312"/>
      <c r="K364" s="312"/>
      <c r="L364" s="312"/>
      <c r="M364" s="312"/>
      <c r="N364" s="312"/>
      <c r="O364" s="55"/>
      <c r="P364" s="52"/>
      <c r="Q364" s="52"/>
      <c r="R364" s="52"/>
      <c r="S364" s="52"/>
      <c r="T364" s="52"/>
      <c r="U364" s="52"/>
      <c r="V364" s="52"/>
      <c r="W364" s="52"/>
      <c r="X364" s="52"/>
      <c r="Y364" s="52"/>
      <c r="Z364" s="76"/>
    </row>
    <row r="365" spans="1:26" s="77" customFormat="1" ht="25.5" customHeight="1">
      <c r="A365" s="52"/>
      <c r="B365" s="53"/>
      <c r="C365" s="79"/>
      <c r="D365" s="16"/>
      <c r="E365" s="321"/>
      <c r="F365" s="312" t="str">
        <f>Translations!$B$83</f>
        <v>The uncertainty would be "not in service" if it relates e.g. to the maximum permissible error (but not in service), calibration certificates etc.</v>
      </c>
      <c r="G365" s="312"/>
      <c r="H365" s="312"/>
      <c r="I365" s="312"/>
      <c r="J365" s="312"/>
      <c r="K365" s="312"/>
      <c r="L365" s="312"/>
      <c r="M365" s="312"/>
      <c r="N365" s="312"/>
      <c r="O365" s="55"/>
      <c r="P365" s="52"/>
      <c r="Q365" s="52"/>
      <c r="R365" s="52"/>
      <c r="S365" s="52"/>
      <c r="T365" s="52"/>
      <c r="U365" s="52"/>
      <c r="V365" s="52"/>
      <c r="W365" s="52"/>
      <c r="X365" s="52"/>
      <c r="Y365" s="52"/>
      <c r="Z365" s="76"/>
    </row>
    <row r="366" spans="1:26" s="77" customFormat="1" ht="12.75" customHeight="1">
      <c r="A366" s="52"/>
      <c r="B366" s="53"/>
      <c r="C366" s="79"/>
      <c r="D366" s="16"/>
      <c r="E366" s="319" t="str">
        <f>Translations!$B$84</f>
        <v>Conversion factor to "in service"</v>
      </c>
      <c r="F366" s="312" t="str">
        <f>Translations!$B$85</f>
        <v>Please enter here the conversion factor for the uncertainty "in service". If "in service" is selected above, the cell will be greyed out and a value of 1 applied. </v>
      </c>
      <c r="G366" s="312"/>
      <c r="H366" s="312"/>
      <c r="I366" s="312"/>
      <c r="J366" s="312"/>
      <c r="K366" s="312"/>
      <c r="L366" s="312"/>
      <c r="M366" s="312"/>
      <c r="N366" s="312"/>
      <c r="O366" s="55"/>
      <c r="P366" s="52"/>
      <c r="Q366" s="52"/>
      <c r="R366" s="52"/>
      <c r="S366" s="52"/>
      <c r="T366" s="52"/>
      <c r="U366" s="52"/>
      <c r="V366" s="52"/>
      <c r="W366" s="52"/>
      <c r="X366" s="52"/>
      <c r="Y366" s="52"/>
      <c r="Z366" s="76"/>
    </row>
    <row r="367" spans="1:26" s="77" customFormat="1" ht="54.75" customHeight="1">
      <c r="A367" s="52"/>
      <c r="B367" s="53"/>
      <c r="C367" s="79"/>
      <c r="D367" s="16"/>
      <c r="E367" s="326"/>
      <c r="F367"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67" s="336"/>
      <c r="H367" s="336"/>
      <c r="I367" s="336"/>
      <c r="J367" s="336"/>
      <c r="K367" s="336"/>
      <c r="L367" s="336"/>
      <c r="M367" s="336"/>
      <c r="N367" s="336"/>
      <c r="O367" s="55"/>
      <c r="P367" s="52"/>
      <c r="Q367" s="52"/>
      <c r="R367" s="52"/>
      <c r="S367" s="52"/>
      <c r="T367" s="52"/>
      <c r="U367" s="52"/>
      <c r="V367" s="52"/>
      <c r="W367" s="52"/>
      <c r="X367" s="52"/>
      <c r="Y367" s="52"/>
      <c r="Z367" s="76"/>
    </row>
    <row r="368" spans="1:26" s="77" customFormat="1" ht="12.75" customHeight="1">
      <c r="A368" s="52"/>
      <c r="B368" s="53"/>
      <c r="C368" s="79"/>
      <c r="D368" s="16"/>
      <c r="E368" s="321"/>
      <c r="F368" s="340" t="str">
        <f>Translations!$B$87</f>
        <v>If no entries are made here, a value of 2 to convert the uncertainty to "in service" will be applied.</v>
      </c>
      <c r="G368" s="340"/>
      <c r="H368" s="340"/>
      <c r="I368" s="340"/>
      <c r="J368" s="340"/>
      <c r="K368" s="340"/>
      <c r="L368" s="340"/>
      <c r="M368" s="340"/>
      <c r="N368" s="340"/>
      <c r="O368" s="55"/>
      <c r="P368" s="52"/>
      <c r="Q368" s="52"/>
      <c r="R368" s="52"/>
      <c r="S368" s="52"/>
      <c r="T368" s="52"/>
      <c r="U368" s="52"/>
      <c r="V368" s="52"/>
      <c r="W368" s="52"/>
      <c r="X368" s="52"/>
      <c r="Y368" s="52"/>
      <c r="Z368" s="76"/>
    </row>
    <row r="369" spans="1:26" s="77" customFormat="1" ht="12.75" customHeight="1">
      <c r="A369" s="52"/>
      <c r="B369" s="53"/>
      <c r="C369" s="79"/>
      <c r="D369" s="16"/>
      <c r="E369" s="319" t="str">
        <f>Translations!$B$88</f>
        <v>Correlated or uncorrelated?</v>
      </c>
      <c r="F369" s="312" t="str">
        <f>Translations!$B$89</f>
        <v>Please enter here whether the individual measurements are correlated or uncorrelated. </v>
      </c>
      <c r="G369" s="312"/>
      <c r="H369" s="312"/>
      <c r="I369" s="312"/>
      <c r="J369" s="312"/>
      <c r="K369" s="312"/>
      <c r="L369" s="312"/>
      <c r="M369" s="312"/>
      <c r="N369" s="312"/>
      <c r="O369" s="55"/>
      <c r="P369" s="52"/>
      <c r="Q369" s="52"/>
      <c r="R369" s="52"/>
      <c r="S369" s="52"/>
      <c r="T369" s="52"/>
      <c r="U369" s="52"/>
      <c r="V369" s="52"/>
      <c r="W369" s="52"/>
      <c r="X369" s="52"/>
      <c r="Y369" s="52"/>
      <c r="Z369" s="76"/>
    </row>
    <row r="370" spans="1:26" s="77" customFormat="1" ht="49.5" customHeight="1">
      <c r="A370" s="52"/>
      <c r="B370" s="53"/>
      <c r="C370" s="79"/>
      <c r="D370" s="16"/>
      <c r="E370" s="320"/>
      <c r="F370"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70" s="312"/>
      <c r="H370" s="312"/>
      <c r="I370" s="312"/>
      <c r="J370" s="312"/>
      <c r="K370" s="312"/>
      <c r="L370" s="312"/>
      <c r="M370" s="312"/>
      <c r="N370" s="312"/>
      <c r="O370" s="55"/>
      <c r="P370" s="52"/>
      <c r="Q370" s="52"/>
      <c r="R370" s="52"/>
      <c r="S370" s="52"/>
      <c r="T370" s="52"/>
      <c r="U370" s="52"/>
      <c r="V370" s="52"/>
      <c r="W370" s="52"/>
      <c r="X370" s="52"/>
      <c r="Y370" s="52"/>
      <c r="Z370" s="76"/>
    </row>
    <row r="371" spans="1:26" s="77" customFormat="1" ht="24" customHeight="1">
      <c r="A371" s="52"/>
      <c r="B371" s="53"/>
      <c r="C371" s="79"/>
      <c r="D371" s="16"/>
      <c r="E371" s="320"/>
      <c r="F371" s="312" t="str">
        <f>Translations!$B$91</f>
        <v>In practice, input quantities are often correlated because the same physical measurement standard, measuring instrument, reference date, or even measurement method is used in the estimation of their values.</v>
      </c>
      <c r="G371" s="312"/>
      <c r="H371" s="312"/>
      <c r="I371" s="312"/>
      <c r="J371" s="312"/>
      <c r="K371" s="312"/>
      <c r="L371" s="312"/>
      <c r="M371" s="312"/>
      <c r="N371" s="312"/>
      <c r="O371" s="55"/>
      <c r="P371" s="52"/>
      <c r="Q371" s="52"/>
      <c r="R371" s="52"/>
      <c r="S371" s="52"/>
      <c r="T371" s="52"/>
      <c r="U371" s="52"/>
      <c r="V371" s="52"/>
      <c r="W371" s="52"/>
      <c r="X371" s="52"/>
      <c r="Y371" s="52"/>
      <c r="Z371" s="76"/>
    </row>
    <row r="372" spans="1:26" s="77" customFormat="1" ht="24" customHeight="1">
      <c r="A372" s="52"/>
      <c r="B372" s="53"/>
      <c r="C372" s="79"/>
      <c r="D372" s="16"/>
      <c r="E372" s="320"/>
      <c r="F372" s="312" t="str">
        <f>Translations!$B$92</f>
        <v>Example: Each batch of a solid material purchased on the market is measured by the operator's weighbridge. In this case the measurements may have to be assumed as being correlated.</v>
      </c>
      <c r="G372" s="312"/>
      <c r="H372" s="312"/>
      <c r="I372" s="312"/>
      <c r="J372" s="312"/>
      <c r="K372" s="312"/>
      <c r="L372" s="312"/>
      <c r="M372" s="312"/>
      <c r="N372" s="312"/>
      <c r="O372" s="55"/>
      <c r="P372" s="52"/>
      <c r="Q372" s="52"/>
      <c r="R372" s="52"/>
      <c r="S372" s="52"/>
      <c r="T372" s="52"/>
      <c r="U372" s="52"/>
      <c r="V372" s="52"/>
      <c r="W372" s="52"/>
      <c r="X372" s="52"/>
      <c r="Y372" s="52"/>
      <c r="Z372" s="76"/>
    </row>
    <row r="373" spans="1:26" s="77" customFormat="1" ht="4.5" customHeight="1">
      <c r="A373" s="52"/>
      <c r="B373" s="53"/>
      <c r="C373" s="79"/>
      <c r="D373" s="16"/>
      <c r="E373" s="80"/>
      <c r="F373" s="80"/>
      <c r="G373" s="80"/>
      <c r="H373" s="80"/>
      <c r="I373" s="80"/>
      <c r="J373" s="80"/>
      <c r="K373" s="80"/>
      <c r="L373" s="80"/>
      <c r="M373" s="80"/>
      <c r="N373" s="80"/>
      <c r="O373" s="55"/>
      <c r="P373" s="52"/>
      <c r="Q373" s="52"/>
      <c r="R373" s="52"/>
      <c r="S373" s="52"/>
      <c r="T373" s="52"/>
      <c r="U373" s="52"/>
      <c r="V373" s="52"/>
      <c r="W373" s="52"/>
      <c r="X373" s="52"/>
      <c r="Y373" s="52"/>
      <c r="Z373" s="76"/>
    </row>
    <row r="374" spans="1:26" s="77" customFormat="1" ht="12.75" customHeight="1">
      <c r="A374" s="52"/>
      <c r="B374" s="53"/>
      <c r="C374" s="79"/>
      <c r="D374" s="87" t="s">
        <v>254</v>
      </c>
      <c r="E374" s="323" t="str">
        <f>Translations!$B$93</f>
        <v>Amount of fuel or material imported to/consumed within the installation</v>
      </c>
      <c r="F374" s="323"/>
      <c r="G374" s="323"/>
      <c r="H374" s="323"/>
      <c r="I374" s="323"/>
      <c r="J374" s="323"/>
      <c r="K374" s="323"/>
      <c r="L374" s="323"/>
      <c r="M374" s="323"/>
      <c r="N374" s="323"/>
      <c r="O374" s="55"/>
      <c r="P374" s="52"/>
      <c r="Q374" s="52"/>
      <c r="R374" s="52"/>
      <c r="S374" s="52"/>
      <c r="T374" s="52"/>
      <c r="U374" s="52"/>
      <c r="V374" s="52"/>
      <c r="W374" s="52"/>
      <c r="X374" s="52"/>
      <c r="Y374" s="52"/>
      <c r="Z374" s="76"/>
    </row>
    <row r="375" spans="1:26" s="77" customFormat="1" ht="49.5" customHeight="1">
      <c r="A375" s="52"/>
      <c r="B375" s="53"/>
      <c r="C375" s="79"/>
      <c r="D375" s="16"/>
      <c r="E375" s="183" t="str">
        <f>Translations!$B$94</f>
        <v>Name or brief description</v>
      </c>
      <c r="F375" s="88" t="str">
        <f>Translations!$B$95</f>
        <v>Quantity per measurement [e.g. t or Nm³] </v>
      </c>
      <c r="G375" s="88" t="str">
        <f>Translations!$B$96</f>
        <v>Annual number of measurements</v>
      </c>
      <c r="H375" s="88" t="str">
        <f>Translations!$B$97</f>
        <v>Annual quantity [e.g. t or Nm³] </v>
      </c>
      <c r="I375" s="88" t="str">
        <f>Translations!$B$67</f>
        <v>Uncertainty related to each measurement</v>
      </c>
      <c r="J375" s="88" t="str">
        <f>Translations!$B$72</f>
        <v>Type of distribution</v>
      </c>
      <c r="K375" s="88" t="str">
        <f>Translations!$B$78</f>
        <v>Standard or expanded uncertainty?</v>
      </c>
      <c r="L375" s="88" t="str">
        <f>Translations!$B$81</f>
        <v>Value "in service"?</v>
      </c>
      <c r="M375" s="88" t="str">
        <f>Translations!$B$84</f>
        <v>Conversion factor to "in service"</v>
      </c>
      <c r="N375" s="88" t="str">
        <f>Translations!$B$88</f>
        <v>Correlated or uncorrelated?</v>
      </c>
      <c r="O375" s="55"/>
      <c r="P375" s="52"/>
      <c r="Q375" s="52"/>
      <c r="R375" s="89" t="s">
        <v>226</v>
      </c>
      <c r="S375" s="89" t="s">
        <v>224</v>
      </c>
      <c r="T375" s="89" t="s">
        <v>225</v>
      </c>
      <c r="U375" s="89" t="s">
        <v>241</v>
      </c>
      <c r="V375" s="89" t="s">
        <v>305</v>
      </c>
      <c r="W375" s="89" t="s">
        <v>227</v>
      </c>
      <c r="X375" s="89" t="s">
        <v>228</v>
      </c>
      <c r="Y375" s="89" t="s">
        <v>306</v>
      </c>
      <c r="Z375" s="76"/>
    </row>
    <row r="376" spans="1:26" s="77" customFormat="1" ht="12.75" customHeight="1">
      <c r="A376" s="52"/>
      <c r="B376" s="53"/>
      <c r="C376" s="79"/>
      <c r="D376" s="90" t="s">
        <v>255</v>
      </c>
      <c r="E376" s="180"/>
      <c r="F376" s="2"/>
      <c r="G376" s="2"/>
      <c r="H376" s="91">
        <f>IF(COUNT(F376:G376)&gt;0,F376*G376,"")</f>
      </c>
      <c r="I376" s="3"/>
      <c r="J376" s="4"/>
      <c r="K376" s="4"/>
      <c r="L376" s="6"/>
      <c r="M376" s="186"/>
      <c r="N376" s="6"/>
      <c r="O376" s="55"/>
      <c r="P376" s="52"/>
      <c r="Q376" s="52"/>
      <c r="R376" s="92">
        <f>IF(J376="",INDEX(EUconst_DistributionCorrection,1),INDEX(EUconst_DistributionCorrection,MATCH(J376,EUconst_DistributionType,0)))</f>
        <v>1</v>
      </c>
      <c r="S376" s="93">
        <f>IF(OR(K376="",J376=INDEX(EUconst_DistributionType,2),J376=INDEX(EUconst_DistributionType,3)),INDEX(EUconst_ConfidenceLevel,1),INDEX(EUconst_ConfidenceLevel,MATCH(K376,EUconst_UncertaintyType,0)))</f>
        <v>0.682689250166422</v>
      </c>
      <c r="T376" s="94">
        <f>IF(N376="",2,INDEX(EUconst_CorrelationFactor,MATCH(N376,EUconst_CorrelationType,0)))</f>
        <v>2</v>
      </c>
      <c r="U376" s="95" t="b">
        <f>OR(J376=INDEX(EUconst_DistributionType,2),J376=INDEX(EUconst_DistributionType,3))</f>
        <v>0</v>
      </c>
      <c r="V376" s="189">
        <f>IF(L376=INDEX(EUconst_InService,1),1,IF(M376="",2,M376))</f>
        <v>2</v>
      </c>
      <c r="W376" s="97">
        <f>IF(F376="","",ABS(G376)^T376*(ABS(F376)*I376*V376/R376/TINV(1-S376,10^6))^2)</f>
      </c>
      <c r="X376" s="97" t="b">
        <f>OR(INDEX(EUconst_DistributionType,2)=J376,INDEX(EUconst_DistributionType,3)=J376)</f>
        <v>0</v>
      </c>
      <c r="Y376" s="97" t="b">
        <f>L376=INDEX(EUconst_InService,1)</f>
        <v>0</v>
      </c>
      <c r="Z376" s="76"/>
    </row>
    <row r="377" spans="1:26" s="77" customFormat="1" ht="12.75" customHeight="1">
      <c r="A377" s="52"/>
      <c r="B377" s="53"/>
      <c r="C377" s="79"/>
      <c r="D377" s="90" t="s">
        <v>256</v>
      </c>
      <c r="E377" s="181"/>
      <c r="F377" s="5"/>
      <c r="G377" s="5"/>
      <c r="H377" s="99">
        <f>IF(COUNT(F377:G377)&gt;0,F377*G377,"")</f>
      </c>
      <c r="I377" s="6"/>
      <c r="J377" s="7"/>
      <c r="K377" s="7"/>
      <c r="L377" s="6"/>
      <c r="M377" s="187"/>
      <c r="N377" s="6"/>
      <c r="O377" s="55"/>
      <c r="P377" s="52"/>
      <c r="Q377" s="52"/>
      <c r="R377" s="92">
        <f>IF(J377="",INDEX(EUconst_DistributionCorrection,1),INDEX(EUconst_DistributionCorrection,MATCH(J377,EUconst_DistributionType,0)))</f>
        <v>1</v>
      </c>
      <c r="S377" s="93">
        <f>IF(OR(K377="",J377=INDEX(EUconst_DistributionType,2),J377=INDEX(EUconst_DistributionType,3)),INDEX(EUconst_ConfidenceLevel,1),INDEX(EUconst_ConfidenceLevel,MATCH(K377,EUconst_UncertaintyType,0)))</f>
        <v>0.682689250166422</v>
      </c>
      <c r="T377" s="94">
        <f>IF(N377="",2,INDEX(EUconst_CorrelationFactor,MATCH(N377,EUconst_CorrelationType,0)))</f>
        <v>2</v>
      </c>
      <c r="U377" s="95" t="b">
        <f>OR(J377=INDEX(EUconst_DistributionType,2),J377=INDEX(EUconst_DistributionType,3))</f>
        <v>0</v>
      </c>
      <c r="V377" s="189">
        <f>IF(L377=INDEX(EUconst_InService,1),1,IF(M377="",2,M377))</f>
        <v>2</v>
      </c>
      <c r="W377" s="97">
        <f>IF(F377="","",ABS(G377)^T377*(ABS(F377)*I377*V377/R377/TINV(1-S377,10^6))^2)</f>
      </c>
      <c r="X377" s="97" t="b">
        <f>OR(INDEX(EUconst_DistributionType,2)=J377,INDEX(EUconst_DistributionType,3)=J377)</f>
        <v>0</v>
      </c>
      <c r="Y377" s="97" t="b">
        <f>L377=INDEX(EUconst_InService,1)</f>
        <v>0</v>
      </c>
      <c r="Z377" s="76"/>
    </row>
    <row r="378" spans="1:26" s="77" customFormat="1" ht="12.75" customHeight="1">
      <c r="A378" s="52"/>
      <c r="B378" s="53"/>
      <c r="C378" s="79"/>
      <c r="D378" s="90" t="s">
        <v>253</v>
      </c>
      <c r="E378" s="181"/>
      <c r="F378" s="5"/>
      <c r="G378" s="5"/>
      <c r="H378" s="99">
        <f>IF(COUNT(F378:G378)&gt;0,F378*G378,"")</f>
      </c>
      <c r="I378" s="6"/>
      <c r="J378" s="7"/>
      <c r="K378" s="7"/>
      <c r="L378" s="6"/>
      <c r="M378" s="187"/>
      <c r="N378" s="6"/>
      <c r="O378" s="55"/>
      <c r="P378" s="52"/>
      <c r="Q378" s="52"/>
      <c r="R378" s="92">
        <f>IF(J378="",INDEX(EUconst_DistributionCorrection,1),INDEX(EUconst_DistributionCorrection,MATCH(J378,EUconst_DistributionType,0)))</f>
        <v>1</v>
      </c>
      <c r="S378" s="93">
        <f>IF(OR(K378="",J378=INDEX(EUconst_DistributionType,2),J378=INDEX(EUconst_DistributionType,3)),INDEX(EUconst_ConfidenceLevel,1),INDEX(EUconst_ConfidenceLevel,MATCH(K378,EUconst_UncertaintyType,0)))</f>
        <v>0.682689250166422</v>
      </c>
      <c r="T378" s="94">
        <f>IF(N378="",2,INDEX(EUconst_CorrelationFactor,MATCH(N378,EUconst_CorrelationType,0)))</f>
        <v>2</v>
      </c>
      <c r="U378" s="95" t="b">
        <f>OR(J378=INDEX(EUconst_DistributionType,2),J378=INDEX(EUconst_DistributionType,3))</f>
        <v>0</v>
      </c>
      <c r="V378" s="189">
        <f>IF(L378=INDEX(EUconst_InService,1),1,IF(M378="",2,M378))</f>
        <v>2</v>
      </c>
      <c r="W378" s="97">
        <f>IF(F378="","",ABS(G378)^T378*(ABS(F378)*I378*V378/R378/TINV(1-S378,10^6))^2)</f>
      </c>
      <c r="X378" s="97" t="b">
        <f>OR(INDEX(EUconst_DistributionType,2)=J378,INDEX(EUconst_DistributionType,3)=J378)</f>
        <v>0</v>
      </c>
      <c r="Y378" s="97" t="b">
        <f>L378=INDEX(EUconst_InService,1)</f>
        <v>0</v>
      </c>
      <c r="Z378" s="76"/>
    </row>
    <row r="379" spans="1:26" s="77" customFormat="1" ht="12.75" customHeight="1">
      <c r="A379" s="52"/>
      <c r="B379" s="53"/>
      <c r="C379" s="79"/>
      <c r="D379" s="90" t="s">
        <v>257</v>
      </c>
      <c r="E379" s="181"/>
      <c r="F379" s="5"/>
      <c r="G379" s="5"/>
      <c r="H379" s="99">
        <f>IF(COUNT(F379:G379)&gt;0,F379*G379,"")</f>
      </c>
      <c r="I379" s="6"/>
      <c r="J379" s="7"/>
      <c r="K379" s="7"/>
      <c r="L379" s="6"/>
      <c r="M379" s="187"/>
      <c r="N379" s="6"/>
      <c r="O379" s="55"/>
      <c r="P379" s="52"/>
      <c r="Q379" s="52"/>
      <c r="R379" s="92">
        <f>IF(J379="",INDEX(EUconst_DistributionCorrection,1),INDEX(EUconst_DistributionCorrection,MATCH(J379,EUconst_DistributionType,0)))</f>
        <v>1</v>
      </c>
      <c r="S379" s="93">
        <f>IF(OR(K379="",J379=INDEX(EUconst_DistributionType,2),J379=INDEX(EUconst_DistributionType,3)),INDEX(EUconst_ConfidenceLevel,1),INDEX(EUconst_ConfidenceLevel,MATCH(K379,EUconst_UncertaintyType,0)))</f>
        <v>0.682689250166422</v>
      </c>
      <c r="T379" s="94">
        <f>IF(N379="",2,INDEX(EUconst_CorrelationFactor,MATCH(N379,EUconst_CorrelationType,0)))</f>
        <v>2</v>
      </c>
      <c r="U379" s="95" t="b">
        <f>OR(J379=INDEX(EUconst_DistributionType,2),J379=INDEX(EUconst_DistributionType,3))</f>
        <v>0</v>
      </c>
      <c r="V379" s="189">
        <f>IF(L379=INDEX(EUconst_InService,1),1,IF(M379="",2,M379))</f>
        <v>2</v>
      </c>
      <c r="W379" s="97">
        <f>IF(F379="","",ABS(G379)^T379*(ABS(F379)*I379*V379/R379/TINV(1-S379,10^6))^2)</f>
      </c>
      <c r="X379" s="97" t="b">
        <f>OR(INDEX(EUconst_DistributionType,2)=J379,INDEX(EUconst_DistributionType,3)=J379)</f>
        <v>0</v>
      </c>
      <c r="Y379" s="97" t="b">
        <f>L379=INDEX(EUconst_InService,1)</f>
        <v>0</v>
      </c>
      <c r="Z379" s="76"/>
    </row>
    <row r="380" spans="1:26" s="77" customFormat="1" ht="12.75" customHeight="1">
      <c r="A380" s="52"/>
      <c r="B380" s="53"/>
      <c r="C380" s="79"/>
      <c r="D380" s="90" t="s">
        <v>258</v>
      </c>
      <c r="E380" s="182"/>
      <c r="F380" s="8"/>
      <c r="G380" s="8"/>
      <c r="H380" s="100">
        <f>IF(COUNT(F380:G380)&gt;0,F380*G380,"")</f>
      </c>
      <c r="I380" s="9"/>
      <c r="J380" s="10"/>
      <c r="K380" s="10"/>
      <c r="L380" s="9"/>
      <c r="M380" s="188"/>
      <c r="N380" s="9"/>
      <c r="O380" s="55"/>
      <c r="P380" s="52"/>
      <c r="Q380" s="52"/>
      <c r="R380" s="92">
        <f>IF(J380="",INDEX(EUconst_DistributionCorrection,1),INDEX(EUconst_DistributionCorrection,MATCH(J380,EUconst_DistributionType,0)))</f>
        <v>1</v>
      </c>
      <c r="S380" s="93">
        <f>IF(OR(K380="",J380=INDEX(EUconst_DistributionType,2),J380=INDEX(EUconst_DistributionType,3)),INDEX(EUconst_ConfidenceLevel,1),INDEX(EUconst_ConfidenceLevel,MATCH(K380,EUconst_UncertaintyType,0)))</f>
        <v>0.682689250166422</v>
      </c>
      <c r="T380" s="94">
        <f>IF(N380="",2,INDEX(EUconst_CorrelationFactor,MATCH(N380,EUconst_CorrelationType,0)))</f>
        <v>2</v>
      </c>
      <c r="U380" s="95" t="b">
        <f>OR(J380=INDEX(EUconst_DistributionType,2),J380=INDEX(EUconst_DistributionType,3))</f>
        <v>0</v>
      </c>
      <c r="V380" s="189">
        <f>IF(L380=INDEX(EUconst_InService,1),1,IF(M380="",2,M380))</f>
        <v>2</v>
      </c>
      <c r="W380" s="97">
        <f>IF(F380="","",ABS(G380)^T380*(ABS(F380)*I380*V380/R380/TINV(1-S380,10^6))^2)</f>
      </c>
      <c r="X380" s="97" t="b">
        <f>OR(INDEX(EUconst_DistributionType,2)=J380,INDEX(EUconst_DistributionType,3)=J380)</f>
        <v>0</v>
      </c>
      <c r="Y380" s="97" t="b">
        <f>L380=INDEX(EUconst_InService,1)</f>
        <v>0</v>
      </c>
      <c r="Z380" s="76">
        <f>IF(F380="","",ABS(G380)^T380*(ABS(F380)*I380/R380/TINV(1-S380,10^6))^2)</f>
      </c>
    </row>
    <row r="381" spans="1:26" s="77" customFormat="1" ht="4.5" customHeight="1">
      <c r="A381" s="52"/>
      <c r="B381" s="53"/>
      <c r="C381" s="79"/>
      <c r="D381" s="16"/>
      <c r="E381" s="80"/>
      <c r="F381" s="80"/>
      <c r="G381" s="80"/>
      <c r="H381" s="80"/>
      <c r="K381" s="80"/>
      <c r="L381" s="80"/>
      <c r="M381" s="80"/>
      <c r="O381" s="55"/>
      <c r="P381" s="52"/>
      <c r="Q381" s="52"/>
      <c r="R381" s="96"/>
      <c r="S381" s="96"/>
      <c r="T381" s="96"/>
      <c r="U381" s="52"/>
      <c r="V381" s="96"/>
      <c r="W381" s="96"/>
      <c r="X381" s="96"/>
      <c r="Y381" s="96"/>
      <c r="Z381" s="76"/>
    </row>
    <row r="382" spans="1:26" s="77" customFormat="1" ht="12.75" customHeight="1">
      <c r="A382" s="52"/>
      <c r="B382" s="53"/>
      <c r="C382" s="79"/>
      <c r="D382" s="87" t="s">
        <v>259</v>
      </c>
      <c r="E382" s="323" t="str">
        <f>Translations!$B$98</f>
        <v>Amount of fuel or material exported from the installation</v>
      </c>
      <c r="F382" s="323"/>
      <c r="G382" s="323"/>
      <c r="H382" s="323"/>
      <c r="I382" s="323"/>
      <c r="J382" s="323"/>
      <c r="K382" s="323"/>
      <c r="L382" s="323"/>
      <c r="M382" s="323"/>
      <c r="N382" s="323"/>
      <c r="O382" s="55"/>
      <c r="P382" s="52"/>
      <c r="Q382" s="52"/>
      <c r="R382" s="52"/>
      <c r="S382" s="52"/>
      <c r="T382" s="52"/>
      <c r="U382" s="52"/>
      <c r="V382" s="52"/>
      <c r="W382" s="52"/>
      <c r="X382" s="52"/>
      <c r="Y382" s="52"/>
      <c r="Z382" s="76"/>
    </row>
    <row r="383" spans="1:26" s="77" customFormat="1" ht="49.5" customHeight="1">
      <c r="A383" s="52"/>
      <c r="B383" s="53"/>
      <c r="C383" s="79"/>
      <c r="D383" s="16"/>
      <c r="E383" s="183" t="str">
        <f>Translations!$B$94</f>
        <v>Name or brief description</v>
      </c>
      <c r="F383" s="88" t="str">
        <f>Translations!$B$99</f>
        <v>Quantity per delivery [e.g. t or Nm³] </v>
      </c>
      <c r="G383" s="88" t="str">
        <f>Translations!$B$100</f>
        <v>Annual number of deliveries</v>
      </c>
      <c r="H383" s="88" t="str">
        <f>Translations!$B$97</f>
        <v>Annual quantity [e.g. t or Nm³] </v>
      </c>
      <c r="I383" s="88" t="str">
        <f>Translations!$B$67</f>
        <v>Uncertainty related to each measurement</v>
      </c>
      <c r="J383" s="88" t="str">
        <f>Translations!$B$72</f>
        <v>Type of distribution</v>
      </c>
      <c r="K383" s="88" t="str">
        <f>Translations!$B$78</f>
        <v>Standard or expanded uncertainty?</v>
      </c>
      <c r="L383" s="88" t="str">
        <f>Translations!$B$81</f>
        <v>Value "in service"?</v>
      </c>
      <c r="M383" s="88" t="str">
        <f>Translations!$B$84</f>
        <v>Conversion factor to "in service"</v>
      </c>
      <c r="N383" s="88" t="str">
        <f>Translations!$B$88</f>
        <v>Correlated or uncorrelated?</v>
      </c>
      <c r="O383" s="55"/>
      <c r="P383" s="52"/>
      <c r="Q383" s="52"/>
      <c r="R383" s="89" t="s">
        <v>226</v>
      </c>
      <c r="S383" s="89" t="s">
        <v>224</v>
      </c>
      <c r="T383" s="89" t="s">
        <v>225</v>
      </c>
      <c r="U383" s="89" t="s">
        <v>241</v>
      </c>
      <c r="V383" s="89" t="s">
        <v>305</v>
      </c>
      <c r="W383" s="89" t="s">
        <v>227</v>
      </c>
      <c r="X383" s="89" t="s">
        <v>228</v>
      </c>
      <c r="Y383" s="89" t="s">
        <v>306</v>
      </c>
      <c r="Z383" s="76"/>
    </row>
    <row r="384" spans="1:26" s="77" customFormat="1" ht="12.75" customHeight="1">
      <c r="A384" s="52"/>
      <c r="B384" s="53"/>
      <c r="C384" s="79"/>
      <c r="D384" s="90" t="s">
        <v>255</v>
      </c>
      <c r="E384" s="180"/>
      <c r="F384" s="2"/>
      <c r="G384" s="2"/>
      <c r="H384" s="91">
        <f>IF(COUNT(F384:G384)&gt;0,F384*G384,"")</f>
      </c>
      <c r="I384" s="3"/>
      <c r="J384" s="4"/>
      <c r="K384" s="4"/>
      <c r="L384" s="6"/>
      <c r="M384" s="186"/>
      <c r="N384" s="3"/>
      <c r="O384" s="55"/>
      <c r="P384" s="52"/>
      <c r="Q384" s="52"/>
      <c r="R384" s="92">
        <f>IF(J384="",INDEX(EUconst_DistributionCorrection,1),INDEX(EUconst_DistributionCorrection,MATCH(J384,EUconst_DistributionType,0)))</f>
        <v>1</v>
      </c>
      <c r="S384" s="93">
        <f>IF(OR(K384="",J384=INDEX(EUconst_DistributionType,2),J384=INDEX(EUconst_DistributionType,3)),INDEX(EUconst_ConfidenceLevel,1),INDEX(EUconst_ConfidenceLevel,MATCH(K384,EUconst_UncertaintyType,0)))</f>
        <v>0.682689250166422</v>
      </c>
      <c r="T384" s="94">
        <f>IF(N384="",2,INDEX(EUconst_CorrelationFactor,MATCH(N384,EUconst_CorrelationType,0)))</f>
        <v>2</v>
      </c>
      <c r="U384" s="95" t="b">
        <f>OR(J384=INDEX(EUconst_DistributionType,2),J384=INDEX(EUconst_DistributionType,3))</f>
        <v>0</v>
      </c>
      <c r="V384" s="189">
        <f>IF(L384=INDEX(EUconst_InService,1),1,IF(M384="",2,M384))</f>
        <v>2</v>
      </c>
      <c r="W384" s="97">
        <f>IF(F384="","",ABS(G384)^T384*(ABS(F384)*I384*V384/R384/TINV(1-S384,10^6))^2)</f>
      </c>
      <c r="X384" s="97" t="b">
        <f>OR(INDEX(EUconst_DistributionType,2)=J384,INDEX(EUconst_DistributionType,3)=J384)</f>
        <v>0</v>
      </c>
      <c r="Y384" s="97" t="b">
        <f>L384=INDEX(EUconst_InService,1)</f>
        <v>0</v>
      </c>
      <c r="Z384" s="76"/>
    </row>
    <row r="385" spans="1:26" s="77" customFormat="1" ht="12.75" customHeight="1">
      <c r="A385" s="52"/>
      <c r="B385" s="53"/>
      <c r="C385" s="79"/>
      <c r="D385" s="90" t="s">
        <v>256</v>
      </c>
      <c r="E385" s="181"/>
      <c r="F385" s="5"/>
      <c r="G385" s="5"/>
      <c r="H385" s="99">
        <f>IF(COUNT(F385:G385)&gt;0,F385*G385,"")</f>
      </c>
      <c r="I385" s="6"/>
      <c r="J385" s="7"/>
      <c r="K385" s="7"/>
      <c r="L385" s="6"/>
      <c r="M385" s="187"/>
      <c r="N385" s="6"/>
      <c r="O385" s="55"/>
      <c r="P385" s="52"/>
      <c r="Q385" s="52"/>
      <c r="R385" s="92">
        <f>IF(J385="",INDEX(EUconst_DistributionCorrection,1),INDEX(EUconst_DistributionCorrection,MATCH(J385,EUconst_DistributionType,0)))</f>
        <v>1</v>
      </c>
      <c r="S385" s="93">
        <f>IF(OR(K385="",J385=INDEX(EUconst_DistributionType,2),J385=INDEX(EUconst_DistributionType,3)),INDEX(EUconst_ConfidenceLevel,1),INDEX(EUconst_ConfidenceLevel,MATCH(K385,EUconst_UncertaintyType,0)))</f>
        <v>0.682689250166422</v>
      </c>
      <c r="T385" s="94">
        <f>IF(N385="",2,INDEX(EUconst_CorrelationFactor,MATCH(N385,EUconst_CorrelationType,0)))</f>
        <v>2</v>
      </c>
      <c r="U385" s="95" t="b">
        <f>OR(J385=INDEX(EUconst_DistributionType,2),J385=INDEX(EUconst_DistributionType,3))</f>
        <v>0</v>
      </c>
      <c r="V385" s="189">
        <f>IF(L385=INDEX(EUconst_InService,1),1,IF(M385="",2,M385))</f>
        <v>2</v>
      </c>
      <c r="W385" s="97">
        <f>IF(F385="","",ABS(G385)^T385*(ABS(F385)*I385*V385/R385/TINV(1-S385,10^6))^2)</f>
      </c>
      <c r="X385" s="97" t="b">
        <f>OR(INDEX(EUconst_DistributionType,2)=J385,INDEX(EUconst_DistributionType,3)=J385)</f>
        <v>0</v>
      </c>
      <c r="Y385" s="97" t="b">
        <f>L385=INDEX(EUconst_InService,1)</f>
        <v>0</v>
      </c>
      <c r="Z385" s="76"/>
    </row>
    <row r="386" spans="1:26" s="77" customFormat="1" ht="12.75" customHeight="1">
      <c r="A386" s="52"/>
      <c r="B386" s="53"/>
      <c r="C386" s="79"/>
      <c r="D386" s="90" t="s">
        <v>253</v>
      </c>
      <c r="E386" s="181"/>
      <c r="F386" s="5"/>
      <c r="G386" s="5"/>
      <c r="H386" s="99">
        <f>IF(COUNT(F386:G386)&gt;0,F386*G386,"")</f>
      </c>
      <c r="I386" s="6"/>
      <c r="J386" s="7"/>
      <c r="K386" s="7"/>
      <c r="L386" s="6"/>
      <c r="M386" s="187"/>
      <c r="N386" s="6"/>
      <c r="O386" s="55"/>
      <c r="P386" s="52"/>
      <c r="Q386" s="52"/>
      <c r="R386" s="92">
        <f>IF(J386="",INDEX(EUconst_DistributionCorrection,1),INDEX(EUconst_DistributionCorrection,MATCH(J386,EUconst_DistributionType,0)))</f>
        <v>1</v>
      </c>
      <c r="S386" s="93">
        <f>IF(OR(K386="",J386=INDEX(EUconst_DistributionType,2),J386=INDEX(EUconst_DistributionType,3)),INDEX(EUconst_ConfidenceLevel,1),INDEX(EUconst_ConfidenceLevel,MATCH(K386,EUconst_UncertaintyType,0)))</f>
        <v>0.682689250166422</v>
      </c>
      <c r="T386" s="94">
        <f>IF(N386="",2,INDEX(EUconst_CorrelationFactor,MATCH(N386,EUconst_CorrelationType,0)))</f>
        <v>2</v>
      </c>
      <c r="U386" s="95" t="b">
        <f>OR(J386=INDEX(EUconst_DistributionType,2),J386=INDEX(EUconst_DistributionType,3))</f>
        <v>0</v>
      </c>
      <c r="V386" s="189">
        <f>IF(L386=INDEX(EUconst_InService,1),1,IF(M386="",2,M386))</f>
        <v>2</v>
      </c>
      <c r="W386" s="97">
        <f>IF(F386="","",ABS(G386)^T386*(ABS(F386)*I386*V386/R386/TINV(1-S386,10^6))^2)</f>
      </c>
      <c r="X386" s="97" t="b">
        <f>OR(INDEX(EUconst_DistributionType,2)=J386,INDEX(EUconst_DistributionType,3)=J386)</f>
        <v>0</v>
      </c>
      <c r="Y386" s="97" t="b">
        <f>L386=INDEX(EUconst_InService,1)</f>
        <v>0</v>
      </c>
      <c r="Z386" s="76"/>
    </row>
    <row r="387" spans="1:26" s="77" customFormat="1" ht="12.75" customHeight="1">
      <c r="A387" s="52"/>
      <c r="B387" s="53"/>
      <c r="C387" s="79"/>
      <c r="D387" s="90" t="s">
        <v>257</v>
      </c>
      <c r="E387" s="181"/>
      <c r="F387" s="5"/>
      <c r="G387" s="5"/>
      <c r="H387" s="99">
        <f>IF(COUNT(F387:G387)&gt;0,F387*G387,"")</f>
      </c>
      <c r="I387" s="6"/>
      <c r="J387" s="7"/>
      <c r="K387" s="7"/>
      <c r="L387" s="6"/>
      <c r="M387" s="187"/>
      <c r="N387" s="6"/>
      <c r="O387" s="55"/>
      <c r="P387" s="52"/>
      <c r="Q387" s="52"/>
      <c r="R387" s="92">
        <f>IF(J387="",INDEX(EUconst_DistributionCorrection,1),INDEX(EUconst_DistributionCorrection,MATCH(J387,EUconst_DistributionType,0)))</f>
        <v>1</v>
      </c>
      <c r="S387" s="93">
        <f>IF(OR(K387="",J387=INDEX(EUconst_DistributionType,2),J387=INDEX(EUconst_DistributionType,3)),INDEX(EUconst_ConfidenceLevel,1),INDEX(EUconst_ConfidenceLevel,MATCH(K387,EUconst_UncertaintyType,0)))</f>
        <v>0.682689250166422</v>
      </c>
      <c r="T387" s="94">
        <f>IF(N387="",2,INDEX(EUconst_CorrelationFactor,MATCH(N387,EUconst_CorrelationType,0)))</f>
        <v>2</v>
      </c>
      <c r="U387" s="95" t="b">
        <f>OR(J387=INDEX(EUconst_DistributionType,2),J387=INDEX(EUconst_DistributionType,3))</f>
        <v>0</v>
      </c>
      <c r="V387" s="189">
        <f>IF(L387=INDEX(EUconst_InService,1),1,IF(M387="",2,M387))</f>
        <v>2</v>
      </c>
      <c r="W387" s="97">
        <f>IF(F387="","",ABS(G387)^T387*(ABS(F387)*I387*V387/R387/TINV(1-S387,10^6))^2)</f>
      </c>
      <c r="X387" s="97" t="b">
        <f>OR(INDEX(EUconst_DistributionType,2)=J387,INDEX(EUconst_DistributionType,3)=J387)</f>
        <v>0</v>
      </c>
      <c r="Y387" s="97" t="b">
        <f>L387=INDEX(EUconst_InService,1)</f>
        <v>0</v>
      </c>
      <c r="Z387" s="76"/>
    </row>
    <row r="388" spans="1:26" s="77" customFormat="1" ht="12.75" customHeight="1">
      <c r="A388" s="52"/>
      <c r="B388" s="53"/>
      <c r="C388" s="79"/>
      <c r="D388" s="90" t="s">
        <v>258</v>
      </c>
      <c r="E388" s="182"/>
      <c r="F388" s="8"/>
      <c r="G388" s="8"/>
      <c r="H388" s="100">
        <f>IF(COUNT(F388:G388)&gt;0,F388*G388,"")</f>
      </c>
      <c r="I388" s="9"/>
      <c r="J388" s="10"/>
      <c r="K388" s="10"/>
      <c r="L388" s="9"/>
      <c r="M388" s="188"/>
      <c r="N388" s="9"/>
      <c r="O388" s="55"/>
      <c r="P388" s="52"/>
      <c r="Q388" s="52"/>
      <c r="R388" s="92">
        <f>IF(J388="",INDEX(EUconst_DistributionCorrection,1),INDEX(EUconst_DistributionCorrection,MATCH(J388,EUconst_DistributionType,0)))</f>
        <v>1</v>
      </c>
      <c r="S388" s="93">
        <f>IF(OR(K388="",J388=INDEX(EUconst_DistributionType,2),J388=INDEX(EUconst_DistributionType,3)),INDEX(EUconst_ConfidenceLevel,1),INDEX(EUconst_ConfidenceLevel,MATCH(K388,EUconst_UncertaintyType,0)))</f>
        <v>0.682689250166422</v>
      </c>
      <c r="T388" s="94">
        <f>IF(N388="",2,INDEX(EUconst_CorrelationFactor,MATCH(N388,EUconst_CorrelationType,0)))</f>
        <v>2</v>
      </c>
      <c r="U388" s="95" t="b">
        <f>OR(J388=INDEX(EUconst_DistributionType,2),J388=INDEX(EUconst_DistributionType,3))</f>
        <v>0</v>
      </c>
      <c r="V388" s="189">
        <f>IF(L388=INDEX(EUconst_InService,1),1,IF(M388="",2,M388))</f>
        <v>2</v>
      </c>
      <c r="W388" s="97">
        <f>IF(F388="","",ABS(G388)^T388*(ABS(F388)*I388*V388/R388/TINV(1-S388,10^6))^2)</f>
      </c>
      <c r="X388" s="97" t="b">
        <f>OR(INDEX(EUconst_DistributionType,2)=J388,INDEX(EUconst_DistributionType,3)=J388)</f>
        <v>0</v>
      </c>
      <c r="Y388" s="97" t="b">
        <f>L388=INDEX(EUconst_InService,1)</f>
        <v>0</v>
      </c>
      <c r="Z388" s="76"/>
    </row>
    <row r="389" spans="1:26" s="77" customFormat="1" ht="4.5" customHeight="1">
      <c r="A389" s="52"/>
      <c r="B389" s="53"/>
      <c r="C389" s="79"/>
      <c r="D389" s="16"/>
      <c r="E389" s="80"/>
      <c r="F389" s="80"/>
      <c r="G389" s="80"/>
      <c r="H389" s="80"/>
      <c r="K389" s="80"/>
      <c r="L389" s="80"/>
      <c r="M389" s="80"/>
      <c r="O389" s="55"/>
      <c r="P389" s="52"/>
      <c r="Q389" s="52"/>
      <c r="R389" s="96"/>
      <c r="S389" s="96"/>
      <c r="T389" s="96"/>
      <c r="U389" s="52"/>
      <c r="V389" s="96"/>
      <c r="W389" s="96"/>
      <c r="X389" s="96"/>
      <c r="Y389" s="96"/>
      <c r="Z389" s="76"/>
    </row>
    <row r="390" spans="1:26" s="77" customFormat="1" ht="12.75" customHeight="1">
      <c r="A390" s="52"/>
      <c r="B390" s="53"/>
      <c r="C390" s="79"/>
      <c r="D390" s="87" t="s">
        <v>260</v>
      </c>
      <c r="E390" s="322" t="str">
        <f>Translations!$B$101</f>
        <v>Storage capacity for the fuel or material in the installation</v>
      </c>
      <c r="F390" s="322"/>
      <c r="G390" s="322"/>
      <c r="H390" s="322"/>
      <c r="I390" s="322"/>
      <c r="J390" s="322"/>
      <c r="K390" s="322"/>
      <c r="L390" s="322"/>
      <c r="M390" s="322"/>
      <c r="N390" s="322"/>
      <c r="O390" s="55"/>
      <c r="P390" s="52"/>
      <c r="Q390" s="52"/>
      <c r="R390" s="52"/>
      <c r="S390" s="52"/>
      <c r="T390" s="52"/>
      <c r="U390" s="52"/>
      <c r="V390" s="52"/>
      <c r="W390" s="52"/>
      <c r="X390" s="52"/>
      <c r="Y390" s="52"/>
      <c r="Z390" s="76"/>
    </row>
    <row r="391" spans="1:26" s="77" customFormat="1" ht="38.25" customHeight="1">
      <c r="A391" s="52"/>
      <c r="B391" s="53"/>
      <c r="C391" s="79"/>
      <c r="D391" s="87"/>
      <c r="E391"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391" s="310"/>
      <c r="G391" s="310"/>
      <c r="H391" s="310"/>
      <c r="I391" s="310"/>
      <c r="J391" s="310"/>
      <c r="K391" s="310"/>
      <c r="L391" s="310"/>
      <c r="M391" s="310"/>
      <c r="N391" s="310"/>
      <c r="O391" s="101"/>
      <c r="P391" s="52"/>
      <c r="Q391" s="52"/>
      <c r="R391" s="52"/>
      <c r="S391" s="52"/>
      <c r="T391" s="52"/>
      <c r="U391" s="52"/>
      <c r="V391" s="52"/>
      <c r="W391" s="52"/>
      <c r="X391" s="52"/>
      <c r="Y391" s="52"/>
      <c r="Z391" s="76"/>
    </row>
    <row r="392" spans="1:26" s="77" customFormat="1" ht="49.5" customHeight="1">
      <c r="A392" s="52"/>
      <c r="B392" s="53"/>
      <c r="C392" s="79"/>
      <c r="D392" s="16"/>
      <c r="E392" s="183" t="str">
        <f>Translations!$B$94</f>
        <v>Name or brief description</v>
      </c>
      <c r="F392" s="88" t="str">
        <f>Translations!$B$103</f>
        <v>Storage capacity [e.g. t or m³] </v>
      </c>
      <c r="G392" s="102"/>
      <c r="H392" s="88" t="str">
        <f>Translations!$B$103</f>
        <v>Storage capacity [e.g. t or m³] </v>
      </c>
      <c r="I392" s="88" t="str">
        <f>Translations!$B$67</f>
        <v>Uncertainty related to each measurement</v>
      </c>
      <c r="J392" s="88" t="str">
        <f>Translations!$B$72</f>
        <v>Type of distribution</v>
      </c>
      <c r="K392" s="88" t="str">
        <f>Translations!$B$78</f>
        <v>Standard or expanded uncertainty?</v>
      </c>
      <c r="L392" s="88" t="str">
        <f>Translations!$B$81</f>
        <v>Value "in service"?</v>
      </c>
      <c r="M392" s="88" t="str">
        <f>Translations!$B$84</f>
        <v>Conversion factor to "in service"</v>
      </c>
      <c r="N392" s="88" t="str">
        <f>Translations!$B$88</f>
        <v>Correlated or uncorrelated?</v>
      </c>
      <c r="O392" s="101"/>
      <c r="P392" s="52"/>
      <c r="Q392" s="52"/>
      <c r="R392" s="89" t="s">
        <v>226</v>
      </c>
      <c r="S392" s="89" t="s">
        <v>224</v>
      </c>
      <c r="T392" s="89" t="s">
        <v>225</v>
      </c>
      <c r="U392" s="89" t="s">
        <v>241</v>
      </c>
      <c r="V392" s="89" t="s">
        <v>305</v>
      </c>
      <c r="W392" s="89" t="s">
        <v>227</v>
      </c>
      <c r="X392" s="89" t="s">
        <v>228</v>
      </c>
      <c r="Y392" s="89" t="s">
        <v>306</v>
      </c>
      <c r="Z392" s="76"/>
    </row>
    <row r="393" spans="1:26" s="77" customFormat="1" ht="12.75" customHeight="1">
      <c r="A393" s="52"/>
      <c r="B393" s="53"/>
      <c r="C393" s="79"/>
      <c r="D393" s="16"/>
      <c r="E393" s="184"/>
      <c r="F393" s="11"/>
      <c r="G393" s="102"/>
      <c r="H393" s="103">
        <f>IF(ISNUMBER(F393),F393,"")</f>
      </c>
      <c r="I393" s="12"/>
      <c r="J393" s="13"/>
      <c r="K393" s="13"/>
      <c r="L393" s="12"/>
      <c r="M393" s="190"/>
      <c r="N393" s="12"/>
      <c r="O393" s="101"/>
      <c r="P393" s="52"/>
      <c r="Q393" s="52"/>
      <c r="R393" s="92">
        <f>IF(J393="",INDEX(EUconst_DistributionCorrection,1),INDEX(EUconst_DistributionCorrection,MATCH(J393,EUconst_DistributionType,0)))</f>
        <v>1</v>
      </c>
      <c r="S393" s="93">
        <f>IF(OR(K393="",J393=INDEX(EUconst_DistributionType,2),J393=INDEX(EUconst_DistributionType,3)),INDEX(EUconst_ConfidenceLevel,1),INDEX(EUconst_ConfidenceLevel,MATCH(K393,EUconst_UncertaintyType,0)))</f>
        <v>0.682689250166422</v>
      </c>
      <c r="T393" s="94">
        <f>IF(N393="",2,INDEX(EUconst_CorrelationFactor,MATCH(N393,EUconst_CorrelationType,0)))</f>
        <v>2</v>
      </c>
      <c r="U393" s="95" t="b">
        <f>OR(J393=INDEX(EUconst_DistributionType,2),J393=INDEX(EUconst_DistributionType,3))</f>
        <v>0</v>
      </c>
      <c r="V393" s="189">
        <f>IF(L393=INDEX(EUconst_InService,1),1,IF(M393="",2,M393))</f>
        <v>2</v>
      </c>
      <c r="W393" s="97">
        <f>IF(H393="","",2^(T393)*(ABS(H393)*I393*V393/R393/TINV(1-S393,10^6))^2)</f>
      </c>
      <c r="X393" s="97" t="b">
        <f>OR(INDEX(EUconst_DistributionType,2)=J393,INDEX(EUconst_DistributionType,3)=J393)</f>
        <v>0</v>
      </c>
      <c r="Y393" s="97" t="b">
        <f>L393=INDEX(EUconst_InService,1)</f>
        <v>0</v>
      </c>
      <c r="Z393" s="76"/>
    </row>
    <row r="394" spans="1:26" s="77" customFormat="1" ht="4.5" customHeight="1">
      <c r="A394" s="52"/>
      <c r="B394" s="53"/>
      <c r="C394" s="79"/>
      <c r="D394" s="16"/>
      <c r="E394" s="16"/>
      <c r="F394" s="16"/>
      <c r="G394" s="16"/>
      <c r="H394" s="16"/>
      <c r="I394" s="16"/>
      <c r="J394" s="16"/>
      <c r="K394" s="16"/>
      <c r="L394" s="16"/>
      <c r="M394" s="16"/>
      <c r="N394" s="16"/>
      <c r="O394" s="101"/>
      <c r="P394" s="52"/>
      <c r="Q394" s="52"/>
      <c r="R394" s="104"/>
      <c r="S394" s="105"/>
      <c r="T394" s="106"/>
      <c r="U394" s="107"/>
      <c r="V394" s="96"/>
      <c r="W394" s="108"/>
      <c r="X394" s="108"/>
      <c r="Y394" s="98"/>
      <c r="Z394" s="76"/>
    </row>
    <row r="395" spans="1:26" s="77" customFormat="1" ht="12.75" customHeight="1">
      <c r="A395" s="52"/>
      <c r="B395" s="53"/>
      <c r="C395" s="79"/>
      <c r="D395" s="87" t="s">
        <v>262</v>
      </c>
      <c r="E395" s="322" t="str">
        <f>Translations!$B$104</f>
        <v>Storage levels at the begining and the end of the year</v>
      </c>
      <c r="F395" s="322"/>
      <c r="G395" s="322"/>
      <c r="H395" s="322"/>
      <c r="I395" s="322"/>
      <c r="J395" s="322"/>
      <c r="K395" s="322"/>
      <c r="L395" s="322"/>
      <c r="M395" s="322"/>
      <c r="N395" s="322"/>
      <c r="O395" s="101"/>
      <c r="P395" s="52"/>
      <c r="Q395" s="52"/>
      <c r="R395" s="52"/>
      <c r="S395" s="52"/>
      <c r="T395" s="52"/>
      <c r="U395" s="52"/>
      <c r="V395" s="52"/>
      <c r="W395" s="52"/>
      <c r="X395" s="52"/>
      <c r="Y395" s="52"/>
      <c r="Z395" s="76"/>
    </row>
    <row r="396" spans="1:26" s="77" customFormat="1" ht="25.5" customHeight="1">
      <c r="A396" s="52"/>
      <c r="B396" s="53"/>
      <c r="C396" s="79"/>
      <c r="D396" s="87"/>
      <c r="E396"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396" s="310"/>
      <c r="G396" s="310"/>
      <c r="H396" s="310"/>
      <c r="I396" s="310"/>
      <c r="J396" s="310"/>
      <c r="K396" s="310"/>
      <c r="L396" s="310"/>
      <c r="M396" s="310"/>
      <c r="N396" s="310"/>
      <c r="O396" s="101"/>
      <c r="P396" s="52"/>
      <c r="Q396" s="52"/>
      <c r="R396" s="52"/>
      <c r="S396" s="52"/>
      <c r="T396" s="52"/>
      <c r="U396" s="52"/>
      <c r="V396" s="52"/>
      <c r="W396" s="52"/>
      <c r="X396" s="52"/>
      <c r="Y396" s="52"/>
      <c r="Z396" s="76"/>
    </row>
    <row r="397" spans="1:26" s="77" customFormat="1" ht="49.5" customHeight="1">
      <c r="A397" s="52"/>
      <c r="B397" s="53"/>
      <c r="C397" s="79"/>
      <c r="D397" s="16"/>
      <c r="E397" s="183" t="str">
        <f>Translations!$B$94</f>
        <v>Name or brief description</v>
      </c>
      <c r="F397" s="88" t="str">
        <f>Translations!$B$106</f>
        <v>Stock level 
[e.g. t or m³] </v>
      </c>
      <c r="G397" s="102"/>
      <c r="H397" s="88" t="str">
        <f>Translations!$B$106</f>
        <v>Stock level 
[e.g. t or m³] </v>
      </c>
      <c r="K397" s="80"/>
      <c r="L397" s="80"/>
      <c r="M397" s="80"/>
      <c r="N397" s="80"/>
      <c r="O397" s="101"/>
      <c r="P397" s="52"/>
      <c r="Q397" s="52"/>
      <c r="R397" s="52"/>
      <c r="S397" s="52"/>
      <c r="T397" s="52"/>
      <c r="U397" s="52"/>
      <c r="V397" s="52"/>
      <c r="W397" s="52"/>
      <c r="X397" s="52"/>
      <c r="Y397" s="52"/>
      <c r="Z397" s="76"/>
    </row>
    <row r="398" spans="1:26" s="77" customFormat="1" ht="12.75" customHeight="1">
      <c r="A398" s="52"/>
      <c r="B398" s="53"/>
      <c r="C398" s="79"/>
      <c r="D398" s="16"/>
      <c r="E398" s="185" t="str">
        <f>Translations!$B$107</f>
        <v>Beginning of the year</v>
      </c>
      <c r="F398" s="11"/>
      <c r="G398" s="102"/>
      <c r="H398" s="103">
        <f>IF(ISNUMBER(F398),F398,"")</f>
      </c>
      <c r="K398" s="80"/>
      <c r="L398" s="80"/>
      <c r="M398" s="80"/>
      <c r="N398" s="80"/>
      <c r="O398" s="101"/>
      <c r="P398" s="52"/>
      <c r="Q398" s="52"/>
      <c r="R398" s="52"/>
      <c r="S398" s="52"/>
      <c r="T398" s="52"/>
      <c r="U398" s="52"/>
      <c r="V398" s="52"/>
      <c r="W398" s="52"/>
      <c r="X398" s="52"/>
      <c r="Y398" s="52"/>
      <c r="Z398" s="76"/>
    </row>
    <row r="399" spans="1:26" s="77" customFormat="1" ht="12.75" customHeight="1">
      <c r="A399" s="52"/>
      <c r="B399" s="53"/>
      <c r="C399" s="79"/>
      <c r="D399" s="16"/>
      <c r="E399" s="185" t="str">
        <f>Translations!$B$108</f>
        <v>End of the year</v>
      </c>
      <c r="F399" s="11"/>
      <c r="G399" s="102"/>
      <c r="H399" s="103">
        <f>IF(ISNUMBER(F399),F399,"")</f>
      </c>
      <c r="K399" s="80"/>
      <c r="L399" s="80"/>
      <c r="M399" s="80"/>
      <c r="N399" s="80"/>
      <c r="O399" s="101"/>
      <c r="P399" s="52"/>
      <c r="Q399" s="52"/>
      <c r="R399" s="52"/>
      <c r="S399" s="52"/>
      <c r="T399" s="52"/>
      <c r="U399" s="52"/>
      <c r="V399" s="52"/>
      <c r="W399" s="52"/>
      <c r="X399" s="52"/>
      <c r="Y399" s="52"/>
      <c r="Z399" s="76"/>
    </row>
    <row r="400" spans="1:26" s="77" customFormat="1" ht="4.5" customHeight="1">
      <c r="A400" s="52"/>
      <c r="B400" s="53"/>
      <c r="C400" s="79"/>
      <c r="D400" s="16"/>
      <c r="E400" s="80"/>
      <c r="F400" s="80"/>
      <c r="G400" s="80"/>
      <c r="H400" s="80"/>
      <c r="J400" s="80"/>
      <c r="K400" s="80"/>
      <c r="L400" s="80"/>
      <c r="M400" s="80"/>
      <c r="N400" s="80"/>
      <c r="O400" s="101"/>
      <c r="P400" s="52"/>
      <c r="Q400" s="52"/>
      <c r="R400" s="52"/>
      <c r="S400" s="52"/>
      <c r="T400" s="52"/>
      <c r="U400" s="52"/>
      <c r="V400" s="52"/>
      <c r="W400" s="52"/>
      <c r="X400" s="52"/>
      <c r="Y400" s="52"/>
      <c r="Z400" s="76"/>
    </row>
    <row r="401" spans="1:26" s="77" customFormat="1" ht="12.75" customHeight="1">
      <c r="A401" s="52"/>
      <c r="B401" s="53"/>
      <c r="C401" s="79"/>
      <c r="D401" s="87" t="s">
        <v>263</v>
      </c>
      <c r="E401" s="109" t="str">
        <f>Translations!$B$109</f>
        <v>Average annual quantity consumed [e.g. t or Nm³] </v>
      </c>
      <c r="F401" s="109"/>
      <c r="G401" s="109"/>
      <c r="H401" s="110"/>
      <c r="I401" s="111"/>
      <c r="J401" s="112">
        <f>IF(COUNT(H376:H380,H384:H388,H398:H399)&gt;0,SUM(H376:H380,H398)-SUM(H384:H388,H399),"")</f>
      </c>
      <c r="K401" s="337" t="str">
        <f>Translations!$B$110</f>
        <v>Storage capacity (share of annual quantity):</v>
      </c>
      <c r="L401" s="338"/>
      <c r="M401" s="339"/>
      <c r="N401" s="113">
        <f>IF(ISNUMBER(J401),IF(J401&gt;0,SUM(H393)/J401,""),"")</f>
      </c>
      <c r="O401" s="101"/>
      <c r="P401" s="52"/>
      <c r="Q401" s="52"/>
      <c r="R401" s="52"/>
      <c r="S401" s="52"/>
      <c r="T401" s="52"/>
      <c r="U401" s="52"/>
      <c r="V401" s="52"/>
      <c r="W401" s="52"/>
      <c r="X401" s="52"/>
      <c r="Y401" s="52"/>
      <c r="Z401" s="76"/>
    </row>
    <row r="402" spans="1:26" s="77" customFormat="1" ht="25.5" customHeight="1">
      <c r="A402" s="52"/>
      <c r="B402" s="53"/>
      <c r="C402" s="79"/>
      <c r="D402" s="16"/>
      <c r="E402" s="310" t="str">
        <f>Translations!$B$111</f>
        <v>The annual quantity is calculated by deducting exported amounts under b) from amounts imported/consumed under a, as well as the stock level changes under d.</v>
      </c>
      <c r="F402" s="310"/>
      <c r="G402" s="310"/>
      <c r="H402" s="310"/>
      <c r="I402" s="310"/>
      <c r="J402" s="310"/>
      <c r="K402" s="80"/>
      <c r="L402" s="80"/>
      <c r="M402" s="80"/>
      <c r="N402" s="191">
        <f>IF(N401="","",IF(N401&gt;=5%,"&gt;=5%","&lt;5%"))</f>
      </c>
      <c r="O402" s="101"/>
      <c r="P402" s="52"/>
      <c r="Q402" s="52"/>
      <c r="R402" s="52"/>
      <c r="S402" s="52"/>
      <c r="T402" s="52"/>
      <c r="U402" s="52"/>
      <c r="V402" s="52"/>
      <c r="W402" s="52"/>
      <c r="X402" s="52"/>
      <c r="Y402" s="52"/>
      <c r="Z402" s="76"/>
    </row>
    <row r="403" spans="1:26" s="77" customFormat="1" ht="4.5" customHeight="1">
      <c r="A403" s="52"/>
      <c r="B403" s="53"/>
      <c r="C403" s="79"/>
      <c r="D403" s="16"/>
      <c r="E403" s="114"/>
      <c r="F403" s="114"/>
      <c r="G403" s="114"/>
      <c r="J403" s="115"/>
      <c r="K403" s="80"/>
      <c r="L403" s="80"/>
      <c r="M403" s="80"/>
      <c r="N403" s="80"/>
      <c r="O403" s="55"/>
      <c r="P403" s="52"/>
      <c r="Q403" s="52"/>
      <c r="R403" s="52"/>
      <c r="S403" s="52"/>
      <c r="T403" s="52"/>
      <c r="U403" s="52"/>
      <c r="V403" s="52"/>
      <c r="W403" s="52"/>
      <c r="X403" s="52"/>
      <c r="Y403" s="52"/>
      <c r="Z403" s="76"/>
    </row>
    <row r="404" spans="1:26" s="77" customFormat="1" ht="12.75" customHeight="1">
      <c r="A404" s="52"/>
      <c r="B404" s="53"/>
      <c r="C404" s="79"/>
      <c r="D404" s="87" t="s">
        <v>272</v>
      </c>
      <c r="E404" s="318" t="str">
        <f>Translations!$B$112</f>
        <v>Total uncertainty (k=1, 1σ, 68%)</v>
      </c>
      <c r="F404" s="318"/>
      <c r="G404" s="318"/>
      <c r="H404" s="110"/>
      <c r="I404" s="110"/>
      <c r="J404" s="116">
        <f>IF(OR(J401="",J401=0),"",SQRT(SUM(W376:W380,W384:W388,W393))/J401)</f>
      </c>
      <c r="L404" s="80"/>
      <c r="M404" s="117"/>
      <c r="N404" s="80"/>
      <c r="O404" s="55"/>
      <c r="P404" s="52"/>
      <c r="Q404" s="52"/>
      <c r="R404" s="52"/>
      <c r="S404" s="52"/>
      <c r="T404" s="52"/>
      <c r="U404" s="52"/>
      <c r="V404" s="52"/>
      <c r="W404" s="52"/>
      <c r="X404" s="52"/>
      <c r="Y404" s="52"/>
      <c r="Z404" s="76"/>
    </row>
    <row r="405" spans="1:26" s="77" customFormat="1" ht="12.75" customHeight="1">
      <c r="A405" s="52"/>
      <c r="B405" s="53"/>
      <c r="C405" s="79"/>
      <c r="D405" s="87" t="s">
        <v>295</v>
      </c>
      <c r="E405" s="308" t="str">
        <f>Translations!$B$113</f>
        <v>Total uncertainty (k=2, 2σ, 95%)</v>
      </c>
      <c r="F405" s="308"/>
      <c r="G405" s="308"/>
      <c r="H405" s="118"/>
      <c r="I405" s="118"/>
      <c r="J405" s="119">
        <f>IF(J404="","",J404*2)</f>
      </c>
      <c r="L405" s="120"/>
      <c r="M405" s="80"/>
      <c r="N405" s="80"/>
      <c r="O405" s="55"/>
      <c r="P405" s="52"/>
      <c r="Q405" s="52"/>
      <c r="R405" s="52"/>
      <c r="S405" s="52"/>
      <c r="T405" s="52"/>
      <c r="U405" s="52"/>
      <c r="V405" s="52"/>
      <c r="W405" s="121"/>
      <c r="X405" s="121"/>
      <c r="Y405" s="121"/>
      <c r="Z405" s="76"/>
    </row>
    <row r="406" spans="1:26" s="77" customFormat="1" ht="25.5" customHeight="1">
      <c r="A406" s="52"/>
      <c r="B406" s="53"/>
      <c r="C406" s="79"/>
      <c r="D406" s="16"/>
      <c r="E406" s="311" t="str">
        <f>Translations!$B$114</f>
        <v>This is the overall uncertainty associated with the annual quantity. The value displayed here is the uncertainty which has to be compared with the threshold of the required tier to check compliance.</v>
      </c>
      <c r="F406" s="311"/>
      <c r="G406" s="311"/>
      <c r="H406" s="311"/>
      <c r="I406" s="311"/>
      <c r="J406" s="311"/>
      <c r="K406" s="311"/>
      <c r="L406" s="80"/>
      <c r="M406" s="80"/>
      <c r="N406" s="80"/>
      <c r="O406" s="55"/>
      <c r="P406" s="52"/>
      <c r="Q406" s="52"/>
      <c r="R406" s="52"/>
      <c r="S406" s="52"/>
      <c r="T406" s="52"/>
      <c r="U406" s="52"/>
      <c r="V406" s="52"/>
      <c r="W406" s="52"/>
      <c r="X406" s="52"/>
      <c r="Y406" s="52"/>
      <c r="Z406" s="76"/>
    </row>
    <row r="407" spans="1:31" ht="12.75" customHeight="1" thickBot="1">
      <c r="A407" s="65"/>
      <c r="B407" s="53"/>
      <c r="C407" s="66"/>
      <c r="D407" s="67"/>
      <c r="E407" s="68"/>
      <c r="F407" s="69"/>
      <c r="G407" s="70"/>
      <c r="H407" s="70"/>
      <c r="I407" s="70"/>
      <c r="J407" s="70"/>
      <c r="K407" s="70"/>
      <c r="L407" s="70"/>
      <c r="M407" s="70"/>
      <c r="N407" s="70"/>
      <c r="O407" s="71"/>
      <c r="P407" s="72"/>
      <c r="Q407" s="72"/>
      <c r="R407" s="72"/>
      <c r="S407" s="72"/>
      <c r="T407" s="72"/>
      <c r="U407" s="72"/>
      <c r="V407" s="72"/>
      <c r="W407" s="73"/>
      <c r="X407" s="73"/>
      <c r="Y407" s="73"/>
      <c r="Z407" s="74"/>
      <c r="AA407" s="75"/>
      <c r="AB407" s="75"/>
      <c r="AC407" s="75"/>
      <c r="AD407" s="75"/>
      <c r="AE407" s="75"/>
    </row>
    <row r="408" spans="1:26" s="77" customFormat="1" ht="12.75" customHeight="1" thickBot="1">
      <c r="A408" s="52"/>
      <c r="B408" s="53"/>
      <c r="C408" s="16"/>
      <c r="D408" s="16"/>
      <c r="E408" s="16"/>
      <c r="F408" s="16"/>
      <c r="G408" s="16"/>
      <c r="H408" s="16"/>
      <c r="I408" s="16"/>
      <c r="J408" s="16"/>
      <c r="K408" s="16"/>
      <c r="L408" s="16"/>
      <c r="M408" s="16"/>
      <c r="N408" s="16"/>
      <c r="O408" s="55"/>
      <c r="P408" s="52"/>
      <c r="Q408" s="52"/>
      <c r="R408" s="52"/>
      <c r="S408" s="52"/>
      <c r="T408" s="52"/>
      <c r="U408" s="52"/>
      <c r="V408" s="52"/>
      <c r="W408" s="52"/>
      <c r="X408" s="52"/>
      <c r="Y408" s="52"/>
      <c r="Z408" s="76"/>
    </row>
    <row r="409" spans="1:26" s="77" customFormat="1" ht="15.75" customHeight="1" thickBot="1">
      <c r="A409" s="52"/>
      <c r="B409" s="53"/>
      <c r="C409" s="78">
        <f>C343+1</f>
        <v>7</v>
      </c>
      <c r="D409" s="16"/>
      <c r="E409" s="324" t="str">
        <f>Translations!$B$53</f>
        <v>This is an optional tool for calculating the uncertainty associated with the measurement of annual quantities</v>
      </c>
      <c r="F409" s="324"/>
      <c r="G409" s="324"/>
      <c r="H409" s="324"/>
      <c r="I409" s="324"/>
      <c r="J409" s="324"/>
      <c r="K409" s="324"/>
      <c r="L409" s="324"/>
      <c r="M409" s="324"/>
      <c r="N409" s="324"/>
      <c r="O409" s="55"/>
      <c r="P409" s="52"/>
      <c r="Q409" s="52"/>
      <c r="R409" s="52"/>
      <c r="S409" s="52"/>
      <c r="T409" s="52"/>
      <c r="U409" s="52"/>
      <c r="V409" s="52"/>
      <c r="W409" s="52"/>
      <c r="X409" s="52"/>
      <c r="Y409" s="52"/>
      <c r="Z409" s="76"/>
    </row>
    <row r="410" spans="1:26" s="77" customFormat="1" ht="4.5" customHeight="1">
      <c r="A410" s="52"/>
      <c r="B410" s="53"/>
      <c r="C410" s="79"/>
      <c r="D410" s="16"/>
      <c r="E410" s="80"/>
      <c r="F410" s="80"/>
      <c r="G410" s="80"/>
      <c r="H410" s="80"/>
      <c r="I410" s="80"/>
      <c r="J410" s="80"/>
      <c r="K410" s="80"/>
      <c r="L410" s="80"/>
      <c r="M410" s="80"/>
      <c r="N410" s="80"/>
      <c r="O410" s="55"/>
      <c r="P410" s="52"/>
      <c r="Q410" s="52"/>
      <c r="R410" s="52"/>
      <c r="S410" s="52"/>
      <c r="T410" s="52"/>
      <c r="U410" s="52"/>
      <c r="V410" s="52"/>
      <c r="W410" s="52"/>
      <c r="X410" s="52"/>
      <c r="Y410" s="52"/>
      <c r="Z410" s="76"/>
    </row>
    <row r="411" spans="1:26" s="77" customFormat="1" ht="38.25" customHeight="1">
      <c r="A411" s="81"/>
      <c r="B411" s="53"/>
      <c r="C411" s="16"/>
      <c r="D411" s="16"/>
      <c r="E411" s="82" t="str">
        <f>Translations!$B$54</f>
        <v>Quantity (imported, consumed)</v>
      </c>
      <c r="F411" s="312" t="str">
        <f>Translations!$B$55</f>
        <v>Please enter here information for each measurement instrument (e.g. operator has two sub-meters to give total amounts consumed or data obtained from each supplier of the specific fuel or material).</v>
      </c>
      <c r="G411" s="312"/>
      <c r="H411" s="312"/>
      <c r="I411" s="312"/>
      <c r="J411" s="312"/>
      <c r="K411" s="312"/>
      <c r="L411" s="312"/>
      <c r="M411" s="312"/>
      <c r="N411" s="312"/>
      <c r="O411" s="83"/>
      <c r="P411" s="84"/>
      <c r="Q411" s="84"/>
      <c r="R411" s="84"/>
      <c r="S411" s="84"/>
      <c r="T411" s="84"/>
      <c r="U411" s="84"/>
      <c r="V411" s="84"/>
      <c r="W411" s="85"/>
      <c r="X411" s="85"/>
      <c r="Y411" s="85"/>
      <c r="Z411" s="76"/>
    </row>
    <row r="412" spans="1:26" s="77" customFormat="1" ht="25.5" customHeight="1">
      <c r="A412" s="81"/>
      <c r="B412" s="53"/>
      <c r="C412" s="16"/>
      <c r="D412" s="16"/>
      <c r="E412" s="82" t="str">
        <f>Translations!$B$56</f>
        <v>Quantity (exported)</v>
      </c>
      <c r="F412" s="312" t="str">
        <f>Translations!$B$57</f>
        <v>Please enter here information for each measurement instrument related to any amounts of the fuel or material that are exported from the installation instead of being consumed therein (e.g. natural gas or fuel oil sold to third parties).</v>
      </c>
      <c r="G412" s="312"/>
      <c r="H412" s="312"/>
      <c r="I412" s="312"/>
      <c r="J412" s="312"/>
      <c r="K412" s="312"/>
      <c r="L412" s="312"/>
      <c r="M412" s="312"/>
      <c r="N412" s="312"/>
      <c r="O412" s="83"/>
      <c r="P412" s="84"/>
      <c r="Q412" s="84"/>
      <c r="R412" s="84"/>
      <c r="S412" s="84"/>
      <c r="T412" s="84"/>
      <c r="U412" s="84"/>
      <c r="V412" s="84"/>
      <c r="W412" s="85"/>
      <c r="X412" s="85"/>
      <c r="Y412" s="85"/>
      <c r="Z412" s="76"/>
    </row>
    <row r="413" spans="1:26" s="77" customFormat="1" ht="12.75" customHeight="1">
      <c r="A413" s="81"/>
      <c r="B413" s="53"/>
      <c r="C413" s="16"/>
      <c r="D413" s="16"/>
      <c r="E413" s="82" t="str">
        <f>Translations!$B$58</f>
        <v>Quantity (stored)</v>
      </c>
      <c r="F413" s="312" t="str">
        <f>Translations!$B$59</f>
        <v>Please enter here information on the stock levels (e.g. storage tanks, silos) in which the fuel or material is stored.</v>
      </c>
      <c r="G413" s="312"/>
      <c r="H413" s="312"/>
      <c r="I413" s="312"/>
      <c r="J413" s="312"/>
      <c r="K413" s="312"/>
      <c r="L413" s="312"/>
      <c r="M413" s="312"/>
      <c r="N413" s="312"/>
      <c r="O413" s="83"/>
      <c r="P413" s="84"/>
      <c r="Q413" s="84"/>
      <c r="R413" s="84"/>
      <c r="S413" s="84"/>
      <c r="T413" s="84"/>
      <c r="U413" s="84"/>
      <c r="V413" s="84"/>
      <c r="W413" s="85"/>
      <c r="X413" s="85"/>
      <c r="Y413" s="85"/>
      <c r="Z413" s="76"/>
    </row>
    <row r="414" spans="1:26" s="77" customFormat="1" ht="12.75" customHeight="1">
      <c r="A414" s="81"/>
      <c r="B414" s="53"/>
      <c r="C414" s="16"/>
      <c r="D414" s="16"/>
      <c r="E414" s="319" t="str">
        <f>Translations!$B$60</f>
        <v>Quantity per measurement</v>
      </c>
      <c r="F414" s="312" t="str">
        <f>Translations!$B$61</f>
        <v>Please enter here for each measurement instrument involved the average quantity per measurement and to which the uncertainty is associated.</v>
      </c>
      <c r="G414" s="312"/>
      <c r="H414" s="312"/>
      <c r="I414" s="312"/>
      <c r="J414" s="312"/>
      <c r="K414" s="312"/>
      <c r="L414" s="312"/>
      <c r="M414" s="312"/>
      <c r="N414" s="312"/>
      <c r="O414" s="83"/>
      <c r="P414" s="84"/>
      <c r="Q414" s="84"/>
      <c r="R414" s="84"/>
      <c r="S414" s="84"/>
      <c r="T414" s="84"/>
      <c r="U414" s="84"/>
      <c r="V414" s="84"/>
      <c r="W414" s="85"/>
      <c r="X414" s="85"/>
      <c r="Y414" s="85"/>
      <c r="Z414" s="76"/>
    </row>
    <row r="415" spans="1:26" s="77" customFormat="1" ht="38.25" customHeight="1">
      <c r="A415" s="81"/>
      <c r="B415" s="53"/>
      <c r="C415" s="16"/>
      <c r="D415" s="16"/>
      <c r="E415" s="326"/>
      <c r="F415"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415" s="312"/>
      <c r="H415" s="312"/>
      <c r="I415" s="312"/>
      <c r="J415" s="312"/>
      <c r="K415" s="312"/>
      <c r="L415" s="312"/>
      <c r="M415" s="312"/>
      <c r="N415" s="312"/>
      <c r="O415" s="83"/>
      <c r="P415" s="84"/>
      <c r="Q415" s="84"/>
      <c r="R415" s="84"/>
      <c r="S415" s="84"/>
      <c r="T415" s="84"/>
      <c r="U415" s="84"/>
      <c r="V415" s="84"/>
      <c r="W415" s="85"/>
      <c r="X415" s="85"/>
      <c r="Y415" s="85"/>
      <c r="Z415" s="76"/>
    </row>
    <row r="416" spans="1:26" s="77" customFormat="1" ht="25.5" customHeight="1">
      <c r="A416" s="81"/>
      <c r="B416" s="53"/>
      <c r="C416" s="16"/>
      <c r="D416" s="16"/>
      <c r="E416" s="321"/>
      <c r="F416" s="312" t="str">
        <f>Translations!$B$63</f>
        <v>Example 2: A gas-fired district heating installation has two boilers. Activity data measurements are based on readings from the two flow meters adjacent to each boiler. In that case, two lines have to be used, one for each flow meter.</v>
      </c>
      <c r="G416" s="312"/>
      <c r="H416" s="312"/>
      <c r="I416" s="312"/>
      <c r="J416" s="312"/>
      <c r="K416" s="312"/>
      <c r="L416" s="312"/>
      <c r="M416" s="312"/>
      <c r="N416" s="312"/>
      <c r="O416" s="83"/>
      <c r="P416" s="84"/>
      <c r="Q416" s="84"/>
      <c r="R416" s="84"/>
      <c r="S416" s="84"/>
      <c r="T416" s="84"/>
      <c r="U416" s="84"/>
      <c r="V416" s="84"/>
      <c r="W416" s="85"/>
      <c r="X416" s="85"/>
      <c r="Y416" s="85"/>
      <c r="Z416" s="76"/>
    </row>
    <row r="417" spans="1:26" s="77" customFormat="1" ht="12.75" customHeight="1">
      <c r="A417" s="81"/>
      <c r="B417" s="53"/>
      <c r="C417" s="16"/>
      <c r="D417" s="16"/>
      <c r="E417" s="319" t="str">
        <f>Translations!$B$64</f>
        <v>Number of measurements</v>
      </c>
      <c r="F417" s="314" t="str">
        <f>Translations!$B$65</f>
        <v>Please enter here the annual number of measurements which the uncertainty is associated with.</v>
      </c>
      <c r="G417" s="314"/>
      <c r="H417" s="314"/>
      <c r="I417" s="314"/>
      <c r="J417" s="314"/>
      <c r="K417" s="314"/>
      <c r="L417" s="314"/>
      <c r="M417" s="314"/>
      <c r="N417" s="314"/>
      <c r="O417" s="83"/>
      <c r="P417" s="84"/>
      <c r="Q417" s="84"/>
      <c r="R417" s="84"/>
      <c r="S417" s="84"/>
      <c r="T417" s="84"/>
      <c r="U417" s="84"/>
      <c r="V417" s="84"/>
      <c r="W417" s="85"/>
      <c r="X417" s="85"/>
      <c r="Y417" s="85"/>
      <c r="Z417" s="76"/>
    </row>
    <row r="418" spans="1:26" s="77" customFormat="1" ht="12.75" customHeight="1">
      <c r="A418" s="81"/>
      <c r="B418" s="53"/>
      <c r="C418" s="16"/>
      <c r="D418" s="16"/>
      <c r="E418" s="321"/>
      <c r="F418" s="314" t="str">
        <f>Translations!$B$66</f>
        <v>The multiplication of that number with the quantity per measurement amounts to the amounts to the annual quantity determined by this measurement instrument.</v>
      </c>
      <c r="G418" s="314"/>
      <c r="H418" s="314"/>
      <c r="I418" s="314"/>
      <c r="J418" s="314"/>
      <c r="K418" s="314"/>
      <c r="L418" s="314"/>
      <c r="M418" s="314"/>
      <c r="N418" s="314"/>
      <c r="O418" s="83"/>
      <c r="P418" s="84"/>
      <c r="Q418" s="84"/>
      <c r="R418" s="84"/>
      <c r="S418" s="84"/>
      <c r="T418" s="84"/>
      <c r="U418" s="84"/>
      <c r="V418" s="84"/>
      <c r="W418" s="85"/>
      <c r="X418" s="85"/>
      <c r="Y418" s="85"/>
      <c r="Z418" s="76"/>
    </row>
    <row r="419" spans="1:26" s="77" customFormat="1" ht="12.75" customHeight="1">
      <c r="A419" s="52"/>
      <c r="B419" s="53"/>
      <c r="C419" s="79"/>
      <c r="D419" s="16"/>
      <c r="E419" s="319" t="str">
        <f>Translations!$B$67</f>
        <v>Uncertainty related to each measurement</v>
      </c>
      <c r="F419" s="312" t="str">
        <f>Translations!$B$68</f>
        <v>Please enter here the relative uncertainty associated with each measurement, expressed as %.</v>
      </c>
      <c r="G419" s="312"/>
      <c r="H419" s="312"/>
      <c r="I419" s="312"/>
      <c r="J419" s="312"/>
      <c r="K419" s="312"/>
      <c r="L419" s="312"/>
      <c r="M419" s="312"/>
      <c r="N419" s="312"/>
      <c r="O419" s="55"/>
      <c r="P419" s="52"/>
      <c r="Q419" s="52"/>
      <c r="R419" s="52"/>
      <c r="S419" s="52"/>
      <c r="T419" s="52"/>
      <c r="U419" s="52"/>
      <c r="V419" s="52"/>
      <c r="W419" s="52"/>
      <c r="X419" s="52"/>
      <c r="Y419" s="52"/>
      <c r="Z419" s="76"/>
    </row>
    <row r="420" spans="1:26" s="77" customFormat="1" ht="38.25" customHeight="1">
      <c r="A420" s="52"/>
      <c r="B420" s="53"/>
      <c r="C420" s="79"/>
      <c r="D420" s="16"/>
      <c r="E420" s="326"/>
      <c r="F420"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420" s="312"/>
      <c r="H420" s="312"/>
      <c r="I420" s="312"/>
      <c r="J420" s="312"/>
      <c r="K420" s="312"/>
      <c r="L420" s="312"/>
      <c r="M420" s="312"/>
      <c r="N420" s="312"/>
      <c r="O420" s="55"/>
      <c r="P420" s="52"/>
      <c r="Q420" s="52"/>
      <c r="R420" s="52"/>
      <c r="S420" s="52"/>
      <c r="T420" s="52"/>
      <c r="U420" s="52"/>
      <c r="V420" s="52"/>
      <c r="W420" s="52"/>
      <c r="X420" s="52"/>
      <c r="Y420" s="52"/>
      <c r="Z420" s="76"/>
    </row>
    <row r="421" spans="1:26" s="77" customFormat="1" ht="25.5" customHeight="1">
      <c r="A421" s="52"/>
      <c r="B421" s="53"/>
      <c r="C421" s="79"/>
      <c r="D421" s="16"/>
      <c r="E421" s="326"/>
      <c r="F421" s="312" t="str">
        <f>Translations!$B$70</f>
        <v>The uncertainty can be obtained from different sources, e.g. maximum permissible errors in service in legal metrological control, results from calibration, manufacturer's specification, etc.</v>
      </c>
      <c r="G421" s="312"/>
      <c r="H421" s="312"/>
      <c r="I421" s="312"/>
      <c r="J421" s="312"/>
      <c r="K421" s="312"/>
      <c r="L421" s="312"/>
      <c r="M421" s="312"/>
      <c r="N421" s="312"/>
      <c r="O421" s="55"/>
      <c r="P421" s="52"/>
      <c r="Q421" s="52"/>
      <c r="R421" s="52"/>
      <c r="S421" s="52"/>
      <c r="T421" s="52"/>
      <c r="U421" s="52"/>
      <c r="V421" s="52"/>
      <c r="W421" s="52"/>
      <c r="X421" s="52"/>
      <c r="Y421" s="52"/>
      <c r="Z421" s="76"/>
    </row>
    <row r="422" spans="1:26" s="77" customFormat="1" ht="25.5" customHeight="1">
      <c r="A422" s="52"/>
      <c r="B422" s="53"/>
      <c r="C422" s="79"/>
      <c r="D422" s="16"/>
      <c r="E422" s="321"/>
      <c r="F422" s="312" t="str">
        <f>Translations!$B$71</f>
        <v>The type of uncertainty distribution and the coverage (standard or expanded) associated with that percentage will have to be provided in the following columns (see below.)</v>
      </c>
      <c r="G422" s="312"/>
      <c r="H422" s="312"/>
      <c r="I422" s="312"/>
      <c r="J422" s="312"/>
      <c r="K422" s="312"/>
      <c r="L422" s="312"/>
      <c r="M422" s="312"/>
      <c r="N422" s="312"/>
      <c r="O422" s="55"/>
      <c r="P422" s="52"/>
      <c r="Q422" s="52"/>
      <c r="R422" s="52"/>
      <c r="S422" s="52"/>
      <c r="T422" s="52"/>
      <c r="U422" s="52"/>
      <c r="V422" s="52"/>
      <c r="W422" s="52"/>
      <c r="X422" s="52"/>
      <c r="Y422" s="52"/>
      <c r="Z422" s="76"/>
    </row>
    <row r="423" spans="1:26" s="77" customFormat="1" ht="12.75" customHeight="1">
      <c r="A423" s="52"/>
      <c r="B423" s="53"/>
      <c r="C423" s="79"/>
      <c r="D423" s="16"/>
      <c r="E423" s="319" t="str">
        <f>Translations!$B$72</f>
        <v>Type of distribution</v>
      </c>
      <c r="F423" s="312" t="str">
        <f>Translations!$B$73</f>
        <v>Please enter here the relevant type of uncertainty distribution choosing one of the following from the drop-down list:</v>
      </c>
      <c r="G423" s="312"/>
      <c r="H423" s="312"/>
      <c r="I423" s="312"/>
      <c r="J423" s="312"/>
      <c r="K423" s="312"/>
      <c r="L423" s="312"/>
      <c r="M423" s="312"/>
      <c r="N423" s="312"/>
      <c r="O423" s="55"/>
      <c r="P423" s="52"/>
      <c r="Q423" s="52"/>
      <c r="R423" s="52"/>
      <c r="S423" s="52"/>
      <c r="T423" s="52"/>
      <c r="U423" s="52"/>
      <c r="V423" s="52"/>
      <c r="W423" s="52"/>
      <c r="X423" s="52"/>
      <c r="Y423" s="52"/>
      <c r="Z423" s="76"/>
    </row>
    <row r="424" spans="1:26" s="77" customFormat="1" ht="25.5" customHeight="1">
      <c r="A424" s="81"/>
      <c r="B424" s="53"/>
      <c r="C424" s="16"/>
      <c r="D424" s="16"/>
      <c r="E424" s="320"/>
      <c r="F424" s="86" t="s">
        <v>69</v>
      </c>
      <c r="G424" s="310" t="str">
        <f>Translations!$B$74</f>
        <v>normal distribution: this type of distribution typically occurs for uncertainties provided in calibration reports, manufacturer’s specifications and combined uncertainties.</v>
      </c>
      <c r="H424" s="310"/>
      <c r="I424" s="310"/>
      <c r="J424" s="310"/>
      <c r="K424" s="310"/>
      <c r="L424" s="310"/>
      <c r="M424" s="310"/>
      <c r="N424" s="310"/>
      <c r="O424" s="83"/>
      <c r="P424" s="84"/>
      <c r="Q424" s="84"/>
      <c r="R424" s="84"/>
      <c r="S424" s="84"/>
      <c r="T424" s="84"/>
      <c r="U424" s="84"/>
      <c r="V424" s="84"/>
      <c r="W424" s="85"/>
      <c r="X424" s="85"/>
      <c r="Y424" s="85"/>
      <c r="Z424" s="76"/>
    </row>
    <row r="425" spans="1:26" s="77" customFormat="1" ht="12.75" customHeight="1">
      <c r="A425" s="81"/>
      <c r="B425" s="53"/>
      <c r="C425" s="16"/>
      <c r="D425" s="16"/>
      <c r="E425" s="320"/>
      <c r="F425" s="86" t="s">
        <v>69</v>
      </c>
      <c r="G425" s="310" t="str">
        <f>Translations!$B$75</f>
        <v>rectangular distribution: this type of distribution typically occurs for maximum permissible errors, tolerances and uncertainties provided in reference books.</v>
      </c>
      <c r="H425" s="310"/>
      <c r="I425" s="310"/>
      <c r="J425" s="310"/>
      <c r="K425" s="310"/>
      <c r="L425" s="310"/>
      <c r="M425" s="310"/>
      <c r="N425" s="310"/>
      <c r="O425" s="83"/>
      <c r="P425" s="84"/>
      <c r="Q425" s="84"/>
      <c r="R425" s="84"/>
      <c r="S425" s="84"/>
      <c r="T425" s="84"/>
      <c r="U425" s="84"/>
      <c r="V425" s="84"/>
      <c r="W425" s="85"/>
      <c r="X425" s="85"/>
      <c r="Y425" s="85"/>
      <c r="Z425" s="76"/>
    </row>
    <row r="426" spans="1:26" s="77" customFormat="1" ht="25.5" customHeight="1">
      <c r="A426" s="81"/>
      <c r="B426" s="53"/>
      <c r="C426" s="16"/>
      <c r="D426" s="16"/>
      <c r="E426" s="320"/>
      <c r="F426" s="86" t="s">
        <v>69</v>
      </c>
      <c r="G426" s="310" t="str">
        <f>Translations!$B$76</f>
        <v>triangular distribution: this type of distribution is typically used e.g. where there is only limited sample data for a population, cases where the relationship between variables is known but data is scarce, etc.</v>
      </c>
      <c r="H426" s="310"/>
      <c r="I426" s="310"/>
      <c r="J426" s="310"/>
      <c r="K426" s="310"/>
      <c r="L426" s="310"/>
      <c r="M426" s="310"/>
      <c r="N426" s="310"/>
      <c r="O426" s="83"/>
      <c r="P426" s="84"/>
      <c r="Q426" s="84"/>
      <c r="R426" s="84"/>
      <c r="S426" s="84"/>
      <c r="T426" s="84"/>
      <c r="U426" s="84"/>
      <c r="V426" s="84"/>
      <c r="W426" s="85"/>
      <c r="X426" s="85"/>
      <c r="Y426" s="85"/>
      <c r="Z426" s="76"/>
    </row>
    <row r="427" spans="1:26" s="77" customFormat="1" ht="12.75" customHeight="1">
      <c r="A427" s="81"/>
      <c r="B427" s="53"/>
      <c r="C427" s="16"/>
      <c r="D427" s="16"/>
      <c r="E427" s="321"/>
      <c r="F427" s="86" t="s">
        <v>69</v>
      </c>
      <c r="G427" s="315" t="str">
        <f>Translations!$B$77</f>
        <v>unknown distribution: if the distribution is unknown, a normal distribution is assumed.</v>
      </c>
      <c r="H427" s="315"/>
      <c r="I427" s="315"/>
      <c r="J427" s="315"/>
      <c r="K427" s="315"/>
      <c r="L427" s="315"/>
      <c r="M427" s="315"/>
      <c r="N427" s="315"/>
      <c r="O427" s="83"/>
      <c r="P427" s="84"/>
      <c r="Q427" s="84"/>
      <c r="R427" s="84"/>
      <c r="S427" s="84"/>
      <c r="T427" s="84"/>
      <c r="U427" s="84"/>
      <c r="V427" s="84"/>
      <c r="W427" s="85"/>
      <c r="X427" s="85"/>
      <c r="Y427" s="85"/>
      <c r="Z427" s="76"/>
    </row>
    <row r="428" spans="1:26" s="77" customFormat="1" ht="12.75" customHeight="1">
      <c r="A428" s="52"/>
      <c r="B428" s="53"/>
      <c r="C428" s="79"/>
      <c r="D428" s="16"/>
      <c r="E428" s="319" t="str">
        <f>Translations!$B$78</f>
        <v>Standard or expanded uncertainty?</v>
      </c>
      <c r="F428" s="312" t="str">
        <f>Translations!$B$79</f>
        <v>For normal distributions, please enter here whether the uncertainty provided is the standard (1σ, k=1, 68%) or expanded (2σ, k=2, 95%) uncertainty.</v>
      </c>
      <c r="G428" s="312"/>
      <c r="H428" s="312"/>
      <c r="I428" s="312"/>
      <c r="J428" s="312"/>
      <c r="K428" s="312"/>
      <c r="L428" s="312"/>
      <c r="M428" s="312"/>
      <c r="N428" s="312"/>
      <c r="O428" s="55"/>
      <c r="P428" s="52"/>
      <c r="Q428" s="52"/>
      <c r="R428" s="52"/>
      <c r="S428" s="52"/>
      <c r="T428" s="52"/>
      <c r="U428" s="52"/>
      <c r="V428" s="52"/>
      <c r="W428" s="52"/>
      <c r="X428" s="52"/>
      <c r="Y428" s="52"/>
      <c r="Z428" s="76"/>
    </row>
    <row r="429" spans="1:26" s="77" customFormat="1" ht="25.5" customHeight="1">
      <c r="A429" s="52"/>
      <c r="B429" s="53"/>
      <c r="C429" s="79"/>
      <c r="D429" s="16"/>
      <c r="E429" s="321"/>
      <c r="F429" s="312" t="str">
        <f>Translations!$B$80</f>
        <v>For all other types of distribution, entries here are not relevant and the cell will be greyed out.</v>
      </c>
      <c r="G429" s="312"/>
      <c r="H429" s="312"/>
      <c r="I429" s="312"/>
      <c r="J429" s="312"/>
      <c r="K429" s="312"/>
      <c r="L429" s="312"/>
      <c r="M429" s="312"/>
      <c r="N429" s="312"/>
      <c r="O429" s="55"/>
      <c r="P429" s="52"/>
      <c r="Q429" s="52"/>
      <c r="R429" s="52"/>
      <c r="S429" s="52"/>
      <c r="T429" s="52"/>
      <c r="U429" s="52"/>
      <c r="V429" s="52"/>
      <c r="W429" s="52"/>
      <c r="X429" s="52"/>
      <c r="Y429" s="52"/>
      <c r="Z429" s="76"/>
    </row>
    <row r="430" spans="1:26" s="77" customFormat="1" ht="25.5" customHeight="1">
      <c r="A430" s="52"/>
      <c r="B430" s="53"/>
      <c r="C430" s="79"/>
      <c r="D430" s="16"/>
      <c r="E430" s="319" t="str">
        <f>Translations!$B$81</f>
        <v>Value "in service"?</v>
      </c>
      <c r="F430"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430" s="312"/>
      <c r="H430" s="312"/>
      <c r="I430" s="312"/>
      <c r="J430" s="312"/>
      <c r="K430" s="312"/>
      <c r="L430" s="312"/>
      <c r="M430" s="312"/>
      <c r="N430" s="312"/>
      <c r="O430" s="55"/>
      <c r="P430" s="52"/>
      <c r="Q430" s="52"/>
      <c r="R430" s="52"/>
      <c r="S430" s="52"/>
      <c r="T430" s="52"/>
      <c r="U430" s="52"/>
      <c r="V430" s="52"/>
      <c r="W430" s="52"/>
      <c r="X430" s="52"/>
      <c r="Y430" s="52"/>
      <c r="Z430" s="76"/>
    </row>
    <row r="431" spans="1:26" s="77" customFormat="1" ht="25.5" customHeight="1">
      <c r="A431" s="52"/>
      <c r="B431" s="53"/>
      <c r="C431" s="79"/>
      <c r="D431" s="16"/>
      <c r="E431" s="321"/>
      <c r="F431" s="312" t="str">
        <f>Translations!$B$83</f>
        <v>The uncertainty would be "not in service" if it relates e.g. to the maximum permissible error (but not in service), calibration certificates etc.</v>
      </c>
      <c r="G431" s="312"/>
      <c r="H431" s="312"/>
      <c r="I431" s="312"/>
      <c r="J431" s="312"/>
      <c r="K431" s="312"/>
      <c r="L431" s="312"/>
      <c r="M431" s="312"/>
      <c r="N431" s="312"/>
      <c r="O431" s="55"/>
      <c r="P431" s="52"/>
      <c r="Q431" s="52"/>
      <c r="R431" s="52"/>
      <c r="S431" s="52"/>
      <c r="T431" s="52"/>
      <c r="U431" s="52"/>
      <c r="V431" s="52"/>
      <c r="W431" s="52"/>
      <c r="X431" s="52"/>
      <c r="Y431" s="52"/>
      <c r="Z431" s="76"/>
    </row>
    <row r="432" spans="1:26" s="77" customFormat="1" ht="12.75" customHeight="1">
      <c r="A432" s="52"/>
      <c r="B432" s="53"/>
      <c r="C432" s="79"/>
      <c r="D432" s="16"/>
      <c r="E432" s="319" t="str">
        <f>Translations!$B$84</f>
        <v>Conversion factor to "in service"</v>
      </c>
      <c r="F432" s="312" t="str">
        <f>Translations!$B$85</f>
        <v>Please enter here the conversion factor for the uncertainty "in service". If "in service" is selected above, the cell will be greyed out and a value of 1 applied. </v>
      </c>
      <c r="G432" s="312"/>
      <c r="H432" s="312"/>
      <c r="I432" s="312"/>
      <c r="J432" s="312"/>
      <c r="K432" s="312"/>
      <c r="L432" s="312"/>
      <c r="M432" s="312"/>
      <c r="N432" s="312"/>
      <c r="O432" s="55"/>
      <c r="P432" s="52"/>
      <c r="Q432" s="52"/>
      <c r="R432" s="52"/>
      <c r="S432" s="52"/>
      <c r="T432" s="52"/>
      <c r="U432" s="52"/>
      <c r="V432" s="52"/>
      <c r="W432" s="52"/>
      <c r="X432" s="52"/>
      <c r="Y432" s="52"/>
      <c r="Z432" s="76"/>
    </row>
    <row r="433" spans="1:26" s="77" customFormat="1" ht="54.75" customHeight="1">
      <c r="A433" s="52"/>
      <c r="B433" s="53"/>
      <c r="C433" s="79"/>
      <c r="D433" s="16"/>
      <c r="E433" s="326"/>
      <c r="F433"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433" s="336"/>
      <c r="H433" s="336"/>
      <c r="I433" s="336"/>
      <c r="J433" s="336"/>
      <c r="K433" s="336"/>
      <c r="L433" s="336"/>
      <c r="M433" s="336"/>
      <c r="N433" s="336"/>
      <c r="O433" s="55"/>
      <c r="P433" s="52"/>
      <c r="Q433" s="52"/>
      <c r="R433" s="52"/>
      <c r="S433" s="52"/>
      <c r="T433" s="52"/>
      <c r="U433" s="52"/>
      <c r="V433" s="52"/>
      <c r="W433" s="52"/>
      <c r="X433" s="52"/>
      <c r="Y433" s="52"/>
      <c r="Z433" s="76"/>
    </row>
    <row r="434" spans="1:26" s="77" customFormat="1" ht="12.75" customHeight="1">
      <c r="A434" s="52"/>
      <c r="B434" s="53"/>
      <c r="C434" s="79"/>
      <c r="D434" s="16"/>
      <c r="E434" s="321"/>
      <c r="F434" s="340" t="str">
        <f>Translations!$B$87</f>
        <v>If no entries are made here, a value of 2 to convert the uncertainty to "in service" will be applied.</v>
      </c>
      <c r="G434" s="340"/>
      <c r="H434" s="340"/>
      <c r="I434" s="340"/>
      <c r="J434" s="340"/>
      <c r="K434" s="340"/>
      <c r="L434" s="340"/>
      <c r="M434" s="340"/>
      <c r="N434" s="340"/>
      <c r="O434" s="55"/>
      <c r="P434" s="52"/>
      <c r="Q434" s="52"/>
      <c r="R434" s="52"/>
      <c r="S434" s="52"/>
      <c r="T434" s="52"/>
      <c r="U434" s="52"/>
      <c r="V434" s="52"/>
      <c r="W434" s="52"/>
      <c r="X434" s="52"/>
      <c r="Y434" s="52"/>
      <c r="Z434" s="76"/>
    </row>
    <row r="435" spans="1:26" s="77" customFormat="1" ht="12.75" customHeight="1">
      <c r="A435" s="52"/>
      <c r="B435" s="53"/>
      <c r="C435" s="79"/>
      <c r="D435" s="16"/>
      <c r="E435" s="319" t="str">
        <f>Translations!$B$88</f>
        <v>Correlated or uncorrelated?</v>
      </c>
      <c r="F435" s="312" t="str">
        <f>Translations!$B$89</f>
        <v>Please enter here whether the individual measurements are correlated or uncorrelated. </v>
      </c>
      <c r="G435" s="312"/>
      <c r="H435" s="312"/>
      <c r="I435" s="312"/>
      <c r="J435" s="312"/>
      <c r="K435" s="312"/>
      <c r="L435" s="312"/>
      <c r="M435" s="312"/>
      <c r="N435" s="312"/>
      <c r="O435" s="55"/>
      <c r="P435" s="52"/>
      <c r="Q435" s="52"/>
      <c r="R435" s="52"/>
      <c r="S435" s="52"/>
      <c r="T435" s="52"/>
      <c r="U435" s="52"/>
      <c r="V435" s="52"/>
      <c r="W435" s="52"/>
      <c r="X435" s="52"/>
      <c r="Y435" s="52"/>
      <c r="Z435" s="76"/>
    </row>
    <row r="436" spans="1:26" s="77" customFormat="1" ht="49.5" customHeight="1">
      <c r="A436" s="52"/>
      <c r="B436" s="53"/>
      <c r="C436" s="79"/>
      <c r="D436" s="16"/>
      <c r="E436" s="320"/>
      <c r="F436"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436" s="312"/>
      <c r="H436" s="312"/>
      <c r="I436" s="312"/>
      <c r="J436" s="312"/>
      <c r="K436" s="312"/>
      <c r="L436" s="312"/>
      <c r="M436" s="312"/>
      <c r="N436" s="312"/>
      <c r="O436" s="55"/>
      <c r="P436" s="52"/>
      <c r="Q436" s="52"/>
      <c r="R436" s="52"/>
      <c r="S436" s="52"/>
      <c r="T436" s="52"/>
      <c r="U436" s="52"/>
      <c r="V436" s="52"/>
      <c r="W436" s="52"/>
      <c r="X436" s="52"/>
      <c r="Y436" s="52"/>
      <c r="Z436" s="76"/>
    </row>
    <row r="437" spans="1:26" s="77" customFormat="1" ht="24" customHeight="1">
      <c r="A437" s="52"/>
      <c r="B437" s="53"/>
      <c r="C437" s="79"/>
      <c r="D437" s="16"/>
      <c r="E437" s="320"/>
      <c r="F437" s="312" t="str">
        <f>Translations!$B$91</f>
        <v>In practice, input quantities are often correlated because the same physical measurement standard, measuring instrument, reference date, or even measurement method is used in the estimation of their values.</v>
      </c>
      <c r="G437" s="312"/>
      <c r="H437" s="312"/>
      <c r="I437" s="312"/>
      <c r="J437" s="312"/>
      <c r="K437" s="312"/>
      <c r="L437" s="312"/>
      <c r="M437" s="312"/>
      <c r="N437" s="312"/>
      <c r="O437" s="55"/>
      <c r="P437" s="52"/>
      <c r="Q437" s="52"/>
      <c r="R437" s="52"/>
      <c r="S437" s="52"/>
      <c r="T437" s="52"/>
      <c r="U437" s="52"/>
      <c r="V437" s="52"/>
      <c r="W437" s="52"/>
      <c r="X437" s="52"/>
      <c r="Y437" s="52"/>
      <c r="Z437" s="76"/>
    </row>
    <row r="438" spans="1:26" s="77" customFormat="1" ht="24" customHeight="1">
      <c r="A438" s="52"/>
      <c r="B438" s="53"/>
      <c r="C438" s="79"/>
      <c r="D438" s="16"/>
      <c r="E438" s="320"/>
      <c r="F438" s="312" t="str">
        <f>Translations!$B$92</f>
        <v>Example: Each batch of a solid material purchased on the market is measured by the operator's weighbridge. In this case the measurements may have to be assumed as being correlated.</v>
      </c>
      <c r="G438" s="312"/>
      <c r="H438" s="312"/>
      <c r="I438" s="312"/>
      <c r="J438" s="312"/>
      <c r="K438" s="312"/>
      <c r="L438" s="312"/>
      <c r="M438" s="312"/>
      <c r="N438" s="312"/>
      <c r="O438" s="55"/>
      <c r="P438" s="52"/>
      <c r="Q438" s="52"/>
      <c r="R438" s="52"/>
      <c r="S438" s="52"/>
      <c r="T438" s="52"/>
      <c r="U438" s="52"/>
      <c r="V438" s="52"/>
      <c r="W438" s="52"/>
      <c r="X438" s="52"/>
      <c r="Y438" s="52"/>
      <c r="Z438" s="76"/>
    </row>
    <row r="439" spans="1:26" s="77" customFormat="1" ht="4.5" customHeight="1">
      <c r="A439" s="52"/>
      <c r="B439" s="53"/>
      <c r="C439" s="79"/>
      <c r="D439" s="16"/>
      <c r="E439" s="80"/>
      <c r="F439" s="80"/>
      <c r="G439" s="80"/>
      <c r="H439" s="80"/>
      <c r="I439" s="80"/>
      <c r="J439" s="80"/>
      <c r="K439" s="80"/>
      <c r="L439" s="80"/>
      <c r="M439" s="80"/>
      <c r="N439" s="80"/>
      <c r="O439" s="55"/>
      <c r="P439" s="52"/>
      <c r="Q439" s="52"/>
      <c r="R439" s="52"/>
      <c r="S439" s="52"/>
      <c r="T439" s="52"/>
      <c r="U439" s="52"/>
      <c r="V439" s="52"/>
      <c r="W439" s="52"/>
      <c r="X439" s="52"/>
      <c r="Y439" s="52"/>
      <c r="Z439" s="76"/>
    </row>
    <row r="440" spans="1:26" s="77" customFormat="1" ht="12.75" customHeight="1">
      <c r="A440" s="52"/>
      <c r="B440" s="53"/>
      <c r="C440" s="79"/>
      <c r="D440" s="87" t="s">
        <v>254</v>
      </c>
      <c r="E440" s="323" t="str">
        <f>Translations!$B$93</f>
        <v>Amount of fuel or material imported to/consumed within the installation</v>
      </c>
      <c r="F440" s="323"/>
      <c r="G440" s="323"/>
      <c r="H440" s="323"/>
      <c r="I440" s="323"/>
      <c r="J440" s="323"/>
      <c r="K440" s="323"/>
      <c r="L440" s="323"/>
      <c r="M440" s="323"/>
      <c r="N440" s="323"/>
      <c r="O440" s="55"/>
      <c r="P440" s="52"/>
      <c r="Q440" s="52"/>
      <c r="R440" s="52"/>
      <c r="S440" s="52"/>
      <c r="T440" s="52"/>
      <c r="U440" s="52"/>
      <c r="V440" s="52"/>
      <c r="W440" s="52"/>
      <c r="X440" s="52"/>
      <c r="Y440" s="52"/>
      <c r="Z440" s="76"/>
    </row>
    <row r="441" spans="1:26" s="77" customFormat="1" ht="49.5" customHeight="1">
      <c r="A441" s="52"/>
      <c r="B441" s="53"/>
      <c r="C441" s="79"/>
      <c r="D441" s="16"/>
      <c r="E441" s="183" t="str">
        <f>Translations!$B$94</f>
        <v>Name or brief description</v>
      </c>
      <c r="F441" s="88" t="str">
        <f>Translations!$B$95</f>
        <v>Quantity per measurement [e.g. t or Nm³] </v>
      </c>
      <c r="G441" s="88" t="str">
        <f>Translations!$B$96</f>
        <v>Annual number of measurements</v>
      </c>
      <c r="H441" s="88" t="str">
        <f>Translations!$B$97</f>
        <v>Annual quantity [e.g. t or Nm³] </v>
      </c>
      <c r="I441" s="88" t="str">
        <f>Translations!$B$67</f>
        <v>Uncertainty related to each measurement</v>
      </c>
      <c r="J441" s="88" t="str">
        <f>Translations!$B$72</f>
        <v>Type of distribution</v>
      </c>
      <c r="K441" s="88" t="str">
        <f>Translations!$B$78</f>
        <v>Standard or expanded uncertainty?</v>
      </c>
      <c r="L441" s="88" t="str">
        <f>Translations!$B$81</f>
        <v>Value "in service"?</v>
      </c>
      <c r="M441" s="88" t="str">
        <f>Translations!$B$84</f>
        <v>Conversion factor to "in service"</v>
      </c>
      <c r="N441" s="88" t="str">
        <f>Translations!$B$88</f>
        <v>Correlated or uncorrelated?</v>
      </c>
      <c r="O441" s="55"/>
      <c r="P441" s="52"/>
      <c r="Q441" s="52"/>
      <c r="R441" s="89" t="s">
        <v>226</v>
      </c>
      <c r="S441" s="89" t="s">
        <v>224</v>
      </c>
      <c r="T441" s="89" t="s">
        <v>225</v>
      </c>
      <c r="U441" s="89" t="s">
        <v>241</v>
      </c>
      <c r="V441" s="89" t="s">
        <v>305</v>
      </c>
      <c r="W441" s="89" t="s">
        <v>227</v>
      </c>
      <c r="X441" s="89" t="s">
        <v>228</v>
      </c>
      <c r="Y441" s="89" t="s">
        <v>306</v>
      </c>
      <c r="Z441" s="76"/>
    </row>
    <row r="442" spans="1:26" s="77" customFormat="1" ht="12.75" customHeight="1">
      <c r="A442" s="52"/>
      <c r="B442" s="53"/>
      <c r="C442" s="79"/>
      <c r="D442" s="90" t="s">
        <v>255</v>
      </c>
      <c r="E442" s="180"/>
      <c r="F442" s="2"/>
      <c r="G442" s="2"/>
      <c r="H442" s="91">
        <f>IF(COUNT(F442:G442)&gt;0,F442*G442,"")</f>
      </c>
      <c r="I442" s="3"/>
      <c r="J442" s="4"/>
      <c r="K442" s="4"/>
      <c r="L442" s="6"/>
      <c r="M442" s="186"/>
      <c r="N442" s="6"/>
      <c r="O442" s="55"/>
      <c r="P442" s="52"/>
      <c r="Q442" s="52"/>
      <c r="R442" s="92">
        <f>IF(J442="",INDEX(EUconst_DistributionCorrection,1),INDEX(EUconst_DistributionCorrection,MATCH(J442,EUconst_DistributionType,0)))</f>
        <v>1</v>
      </c>
      <c r="S442" s="93">
        <f>IF(OR(K442="",J442=INDEX(EUconst_DistributionType,2),J442=INDEX(EUconst_DistributionType,3)),INDEX(EUconst_ConfidenceLevel,1),INDEX(EUconst_ConfidenceLevel,MATCH(K442,EUconst_UncertaintyType,0)))</f>
        <v>0.682689250166422</v>
      </c>
      <c r="T442" s="94">
        <f>IF(N442="",2,INDEX(EUconst_CorrelationFactor,MATCH(N442,EUconst_CorrelationType,0)))</f>
        <v>2</v>
      </c>
      <c r="U442" s="95" t="b">
        <f>OR(J442=INDEX(EUconst_DistributionType,2),J442=INDEX(EUconst_DistributionType,3))</f>
        <v>0</v>
      </c>
      <c r="V442" s="189">
        <f>IF(L442=INDEX(EUconst_InService,1),1,IF(M442="",2,M442))</f>
        <v>2</v>
      </c>
      <c r="W442" s="97">
        <f>IF(F442="","",ABS(G442)^T442*(ABS(F442)*I442*V442/R442/TINV(1-S442,10^6))^2)</f>
      </c>
      <c r="X442" s="97" t="b">
        <f>OR(INDEX(EUconst_DistributionType,2)=J442,INDEX(EUconst_DistributionType,3)=J442)</f>
        <v>0</v>
      </c>
      <c r="Y442" s="97" t="b">
        <f>L442=INDEX(EUconst_InService,1)</f>
        <v>0</v>
      </c>
      <c r="Z442" s="76"/>
    </row>
    <row r="443" spans="1:26" s="77" customFormat="1" ht="12.75" customHeight="1">
      <c r="A443" s="52"/>
      <c r="B443" s="53"/>
      <c r="C443" s="79"/>
      <c r="D443" s="90" t="s">
        <v>256</v>
      </c>
      <c r="E443" s="181"/>
      <c r="F443" s="5"/>
      <c r="G443" s="5"/>
      <c r="H443" s="99">
        <f>IF(COUNT(F443:G443)&gt;0,F443*G443,"")</f>
      </c>
      <c r="I443" s="6"/>
      <c r="J443" s="7"/>
      <c r="K443" s="7"/>
      <c r="L443" s="6"/>
      <c r="M443" s="187"/>
      <c r="N443" s="6"/>
      <c r="O443" s="55"/>
      <c r="P443" s="52"/>
      <c r="Q443" s="52"/>
      <c r="R443" s="92">
        <f>IF(J443="",INDEX(EUconst_DistributionCorrection,1),INDEX(EUconst_DistributionCorrection,MATCH(J443,EUconst_DistributionType,0)))</f>
        <v>1</v>
      </c>
      <c r="S443" s="93">
        <f>IF(OR(K443="",J443=INDEX(EUconst_DistributionType,2),J443=INDEX(EUconst_DistributionType,3)),INDEX(EUconst_ConfidenceLevel,1),INDEX(EUconst_ConfidenceLevel,MATCH(K443,EUconst_UncertaintyType,0)))</f>
        <v>0.682689250166422</v>
      </c>
      <c r="T443" s="94">
        <f>IF(N443="",2,INDEX(EUconst_CorrelationFactor,MATCH(N443,EUconst_CorrelationType,0)))</f>
        <v>2</v>
      </c>
      <c r="U443" s="95" t="b">
        <f>OR(J443=INDEX(EUconst_DistributionType,2),J443=INDEX(EUconst_DistributionType,3))</f>
        <v>0</v>
      </c>
      <c r="V443" s="189">
        <f>IF(L443=INDEX(EUconst_InService,1),1,IF(M443="",2,M443))</f>
        <v>2</v>
      </c>
      <c r="W443" s="97">
        <f>IF(F443="","",ABS(G443)^T443*(ABS(F443)*I443*V443/R443/TINV(1-S443,10^6))^2)</f>
      </c>
      <c r="X443" s="97" t="b">
        <f>OR(INDEX(EUconst_DistributionType,2)=J443,INDEX(EUconst_DistributionType,3)=J443)</f>
        <v>0</v>
      </c>
      <c r="Y443" s="97" t="b">
        <f>L443=INDEX(EUconst_InService,1)</f>
        <v>0</v>
      </c>
      <c r="Z443" s="76"/>
    </row>
    <row r="444" spans="1:26" s="77" customFormat="1" ht="12.75" customHeight="1">
      <c r="A444" s="52"/>
      <c r="B444" s="53"/>
      <c r="C444" s="79"/>
      <c r="D444" s="90" t="s">
        <v>253</v>
      </c>
      <c r="E444" s="181"/>
      <c r="F444" s="5"/>
      <c r="G444" s="5"/>
      <c r="H444" s="99">
        <f>IF(COUNT(F444:G444)&gt;0,F444*G444,"")</f>
      </c>
      <c r="I444" s="6"/>
      <c r="J444" s="7"/>
      <c r="K444" s="7"/>
      <c r="L444" s="6"/>
      <c r="M444" s="187"/>
      <c r="N444" s="6"/>
      <c r="O444" s="55"/>
      <c r="P444" s="52"/>
      <c r="Q444" s="52"/>
      <c r="R444" s="92">
        <f>IF(J444="",INDEX(EUconst_DistributionCorrection,1),INDEX(EUconst_DistributionCorrection,MATCH(J444,EUconst_DistributionType,0)))</f>
        <v>1</v>
      </c>
      <c r="S444" s="93">
        <f>IF(OR(K444="",J444=INDEX(EUconst_DistributionType,2),J444=INDEX(EUconst_DistributionType,3)),INDEX(EUconst_ConfidenceLevel,1),INDEX(EUconst_ConfidenceLevel,MATCH(K444,EUconst_UncertaintyType,0)))</f>
        <v>0.682689250166422</v>
      </c>
      <c r="T444" s="94">
        <f>IF(N444="",2,INDEX(EUconst_CorrelationFactor,MATCH(N444,EUconst_CorrelationType,0)))</f>
        <v>2</v>
      </c>
      <c r="U444" s="95" t="b">
        <f>OR(J444=INDEX(EUconst_DistributionType,2),J444=INDEX(EUconst_DistributionType,3))</f>
        <v>0</v>
      </c>
      <c r="V444" s="189">
        <f>IF(L444=INDEX(EUconst_InService,1),1,IF(M444="",2,M444))</f>
        <v>2</v>
      </c>
      <c r="W444" s="97">
        <f>IF(F444="","",ABS(G444)^T444*(ABS(F444)*I444*V444/R444/TINV(1-S444,10^6))^2)</f>
      </c>
      <c r="X444" s="97" t="b">
        <f>OR(INDEX(EUconst_DistributionType,2)=J444,INDEX(EUconst_DistributionType,3)=J444)</f>
        <v>0</v>
      </c>
      <c r="Y444" s="97" t="b">
        <f>L444=INDEX(EUconst_InService,1)</f>
        <v>0</v>
      </c>
      <c r="Z444" s="76"/>
    </row>
    <row r="445" spans="1:26" s="77" customFormat="1" ht="12.75" customHeight="1">
      <c r="A445" s="52"/>
      <c r="B445" s="53"/>
      <c r="C445" s="79"/>
      <c r="D445" s="90" t="s">
        <v>257</v>
      </c>
      <c r="E445" s="181"/>
      <c r="F445" s="5"/>
      <c r="G445" s="5"/>
      <c r="H445" s="99">
        <f>IF(COUNT(F445:G445)&gt;0,F445*G445,"")</f>
      </c>
      <c r="I445" s="6"/>
      <c r="J445" s="7"/>
      <c r="K445" s="7"/>
      <c r="L445" s="6"/>
      <c r="M445" s="187"/>
      <c r="N445" s="6"/>
      <c r="O445" s="55"/>
      <c r="P445" s="52"/>
      <c r="Q445" s="52"/>
      <c r="R445" s="92">
        <f>IF(J445="",INDEX(EUconst_DistributionCorrection,1),INDEX(EUconst_DistributionCorrection,MATCH(J445,EUconst_DistributionType,0)))</f>
        <v>1</v>
      </c>
      <c r="S445" s="93">
        <f>IF(OR(K445="",J445=INDEX(EUconst_DistributionType,2),J445=INDEX(EUconst_DistributionType,3)),INDEX(EUconst_ConfidenceLevel,1),INDEX(EUconst_ConfidenceLevel,MATCH(K445,EUconst_UncertaintyType,0)))</f>
        <v>0.682689250166422</v>
      </c>
      <c r="T445" s="94">
        <f>IF(N445="",2,INDEX(EUconst_CorrelationFactor,MATCH(N445,EUconst_CorrelationType,0)))</f>
        <v>2</v>
      </c>
      <c r="U445" s="95" t="b">
        <f>OR(J445=INDEX(EUconst_DistributionType,2),J445=INDEX(EUconst_DistributionType,3))</f>
        <v>0</v>
      </c>
      <c r="V445" s="189">
        <f>IF(L445=INDEX(EUconst_InService,1),1,IF(M445="",2,M445))</f>
        <v>2</v>
      </c>
      <c r="W445" s="97">
        <f>IF(F445="","",ABS(G445)^T445*(ABS(F445)*I445*V445/R445/TINV(1-S445,10^6))^2)</f>
      </c>
      <c r="X445" s="97" t="b">
        <f>OR(INDEX(EUconst_DistributionType,2)=J445,INDEX(EUconst_DistributionType,3)=J445)</f>
        <v>0</v>
      </c>
      <c r="Y445" s="97" t="b">
        <f>L445=INDEX(EUconst_InService,1)</f>
        <v>0</v>
      </c>
      <c r="Z445" s="76"/>
    </row>
    <row r="446" spans="1:26" s="77" customFormat="1" ht="12.75" customHeight="1">
      <c r="A446" s="52"/>
      <c r="B446" s="53"/>
      <c r="C446" s="79"/>
      <c r="D446" s="90" t="s">
        <v>258</v>
      </c>
      <c r="E446" s="182"/>
      <c r="F446" s="8"/>
      <c r="G446" s="8"/>
      <c r="H446" s="100">
        <f>IF(COUNT(F446:G446)&gt;0,F446*G446,"")</f>
      </c>
      <c r="I446" s="9"/>
      <c r="J446" s="10"/>
      <c r="K446" s="10"/>
      <c r="L446" s="9"/>
      <c r="M446" s="188"/>
      <c r="N446" s="9"/>
      <c r="O446" s="55"/>
      <c r="P446" s="52"/>
      <c r="Q446" s="52"/>
      <c r="R446" s="92">
        <f>IF(J446="",INDEX(EUconst_DistributionCorrection,1),INDEX(EUconst_DistributionCorrection,MATCH(J446,EUconst_DistributionType,0)))</f>
        <v>1</v>
      </c>
      <c r="S446" s="93">
        <f>IF(OR(K446="",J446=INDEX(EUconst_DistributionType,2),J446=INDEX(EUconst_DistributionType,3)),INDEX(EUconst_ConfidenceLevel,1),INDEX(EUconst_ConfidenceLevel,MATCH(K446,EUconst_UncertaintyType,0)))</f>
        <v>0.682689250166422</v>
      </c>
      <c r="T446" s="94">
        <f>IF(N446="",2,INDEX(EUconst_CorrelationFactor,MATCH(N446,EUconst_CorrelationType,0)))</f>
        <v>2</v>
      </c>
      <c r="U446" s="95" t="b">
        <f>OR(J446=INDEX(EUconst_DistributionType,2),J446=INDEX(EUconst_DistributionType,3))</f>
        <v>0</v>
      </c>
      <c r="V446" s="189">
        <f>IF(L446=INDEX(EUconst_InService,1),1,IF(M446="",2,M446))</f>
        <v>2</v>
      </c>
      <c r="W446" s="97">
        <f>IF(F446="","",ABS(G446)^T446*(ABS(F446)*I446*V446/R446/TINV(1-S446,10^6))^2)</f>
      </c>
      <c r="X446" s="97" t="b">
        <f>OR(INDEX(EUconst_DistributionType,2)=J446,INDEX(EUconst_DistributionType,3)=J446)</f>
        <v>0</v>
      </c>
      <c r="Y446" s="97" t="b">
        <f>L446=INDEX(EUconst_InService,1)</f>
        <v>0</v>
      </c>
      <c r="Z446" s="76">
        <f>IF(F446="","",ABS(G446)^T446*(ABS(F446)*I446/R446/TINV(1-S446,10^6))^2)</f>
      </c>
    </row>
    <row r="447" spans="1:26" s="77" customFormat="1" ht="4.5" customHeight="1">
      <c r="A447" s="52"/>
      <c r="B447" s="53"/>
      <c r="C447" s="79"/>
      <c r="D447" s="16"/>
      <c r="E447" s="80"/>
      <c r="F447" s="80"/>
      <c r="G447" s="80"/>
      <c r="H447" s="80"/>
      <c r="K447" s="80"/>
      <c r="L447" s="80"/>
      <c r="M447" s="80"/>
      <c r="O447" s="55"/>
      <c r="P447" s="52"/>
      <c r="Q447" s="52"/>
      <c r="R447" s="96"/>
      <c r="S447" s="96"/>
      <c r="T447" s="96"/>
      <c r="U447" s="52"/>
      <c r="V447" s="96"/>
      <c r="W447" s="96"/>
      <c r="X447" s="96"/>
      <c r="Y447" s="96"/>
      <c r="Z447" s="76"/>
    </row>
    <row r="448" spans="1:26" s="77" customFormat="1" ht="12.75" customHeight="1">
      <c r="A448" s="52"/>
      <c r="B448" s="53"/>
      <c r="C448" s="79"/>
      <c r="D448" s="87" t="s">
        <v>259</v>
      </c>
      <c r="E448" s="323" t="str">
        <f>Translations!$B$98</f>
        <v>Amount of fuel or material exported from the installation</v>
      </c>
      <c r="F448" s="323"/>
      <c r="G448" s="323"/>
      <c r="H448" s="323"/>
      <c r="I448" s="323"/>
      <c r="J448" s="323"/>
      <c r="K448" s="323"/>
      <c r="L448" s="323"/>
      <c r="M448" s="323"/>
      <c r="N448" s="323"/>
      <c r="O448" s="55"/>
      <c r="P448" s="52"/>
      <c r="Q448" s="52"/>
      <c r="R448" s="52"/>
      <c r="S448" s="52"/>
      <c r="T448" s="52"/>
      <c r="U448" s="52"/>
      <c r="V448" s="52"/>
      <c r="W448" s="52"/>
      <c r="X448" s="52"/>
      <c r="Y448" s="52"/>
      <c r="Z448" s="76"/>
    </row>
    <row r="449" spans="1:26" s="77" customFormat="1" ht="49.5" customHeight="1">
      <c r="A449" s="52"/>
      <c r="B449" s="53"/>
      <c r="C449" s="79"/>
      <c r="D449" s="16"/>
      <c r="E449" s="183" t="str">
        <f>Translations!$B$94</f>
        <v>Name or brief description</v>
      </c>
      <c r="F449" s="88" t="str">
        <f>Translations!$B$99</f>
        <v>Quantity per delivery [e.g. t or Nm³] </v>
      </c>
      <c r="G449" s="88" t="str">
        <f>Translations!$B$100</f>
        <v>Annual number of deliveries</v>
      </c>
      <c r="H449" s="88" t="str">
        <f>Translations!$B$97</f>
        <v>Annual quantity [e.g. t or Nm³] </v>
      </c>
      <c r="I449" s="88" t="str">
        <f>Translations!$B$67</f>
        <v>Uncertainty related to each measurement</v>
      </c>
      <c r="J449" s="88" t="str">
        <f>Translations!$B$72</f>
        <v>Type of distribution</v>
      </c>
      <c r="K449" s="88" t="str">
        <f>Translations!$B$78</f>
        <v>Standard or expanded uncertainty?</v>
      </c>
      <c r="L449" s="88" t="str">
        <f>Translations!$B$81</f>
        <v>Value "in service"?</v>
      </c>
      <c r="M449" s="88" t="str">
        <f>Translations!$B$84</f>
        <v>Conversion factor to "in service"</v>
      </c>
      <c r="N449" s="88" t="str">
        <f>Translations!$B$88</f>
        <v>Correlated or uncorrelated?</v>
      </c>
      <c r="O449" s="55"/>
      <c r="P449" s="52"/>
      <c r="Q449" s="52"/>
      <c r="R449" s="89" t="s">
        <v>226</v>
      </c>
      <c r="S449" s="89" t="s">
        <v>224</v>
      </c>
      <c r="T449" s="89" t="s">
        <v>225</v>
      </c>
      <c r="U449" s="89" t="s">
        <v>241</v>
      </c>
      <c r="V449" s="89" t="s">
        <v>305</v>
      </c>
      <c r="W449" s="89" t="s">
        <v>227</v>
      </c>
      <c r="X449" s="89" t="s">
        <v>228</v>
      </c>
      <c r="Y449" s="89" t="s">
        <v>306</v>
      </c>
      <c r="Z449" s="76"/>
    </row>
    <row r="450" spans="1:26" s="77" customFormat="1" ht="12.75" customHeight="1">
      <c r="A450" s="52"/>
      <c r="B450" s="53"/>
      <c r="C450" s="79"/>
      <c r="D450" s="90" t="s">
        <v>255</v>
      </c>
      <c r="E450" s="180"/>
      <c r="F450" s="2"/>
      <c r="G450" s="2"/>
      <c r="H450" s="91">
        <f>IF(COUNT(F450:G450)&gt;0,F450*G450,"")</f>
      </c>
      <c r="I450" s="3"/>
      <c r="J450" s="4"/>
      <c r="K450" s="4"/>
      <c r="L450" s="6"/>
      <c r="M450" s="186"/>
      <c r="N450" s="3"/>
      <c r="O450" s="55"/>
      <c r="P450" s="52"/>
      <c r="Q450" s="52"/>
      <c r="R450" s="92">
        <f>IF(J450="",INDEX(EUconst_DistributionCorrection,1),INDEX(EUconst_DistributionCorrection,MATCH(J450,EUconst_DistributionType,0)))</f>
        <v>1</v>
      </c>
      <c r="S450" s="93">
        <f>IF(OR(K450="",J450=INDEX(EUconst_DistributionType,2),J450=INDEX(EUconst_DistributionType,3)),INDEX(EUconst_ConfidenceLevel,1),INDEX(EUconst_ConfidenceLevel,MATCH(K450,EUconst_UncertaintyType,0)))</f>
        <v>0.682689250166422</v>
      </c>
      <c r="T450" s="94">
        <f>IF(N450="",2,INDEX(EUconst_CorrelationFactor,MATCH(N450,EUconst_CorrelationType,0)))</f>
        <v>2</v>
      </c>
      <c r="U450" s="95" t="b">
        <f>OR(J450=INDEX(EUconst_DistributionType,2),J450=INDEX(EUconst_DistributionType,3))</f>
        <v>0</v>
      </c>
      <c r="V450" s="189">
        <f>IF(L450=INDEX(EUconst_InService,1),1,IF(M450="",2,M450))</f>
        <v>2</v>
      </c>
      <c r="W450" s="97">
        <f>IF(F450="","",ABS(G450)^T450*(ABS(F450)*I450*V450/R450/TINV(1-S450,10^6))^2)</f>
      </c>
      <c r="X450" s="97" t="b">
        <f>OR(INDEX(EUconst_DistributionType,2)=J450,INDEX(EUconst_DistributionType,3)=J450)</f>
        <v>0</v>
      </c>
      <c r="Y450" s="97" t="b">
        <f>L450=INDEX(EUconst_InService,1)</f>
        <v>0</v>
      </c>
      <c r="Z450" s="76"/>
    </row>
    <row r="451" spans="1:26" s="77" customFormat="1" ht="12.75" customHeight="1">
      <c r="A451" s="52"/>
      <c r="B451" s="53"/>
      <c r="C451" s="79"/>
      <c r="D451" s="90" t="s">
        <v>256</v>
      </c>
      <c r="E451" s="181"/>
      <c r="F451" s="5"/>
      <c r="G451" s="5"/>
      <c r="H451" s="99">
        <f>IF(COUNT(F451:G451)&gt;0,F451*G451,"")</f>
      </c>
      <c r="I451" s="6"/>
      <c r="J451" s="7"/>
      <c r="K451" s="7"/>
      <c r="L451" s="6"/>
      <c r="M451" s="187"/>
      <c r="N451" s="6"/>
      <c r="O451" s="55"/>
      <c r="P451" s="52"/>
      <c r="Q451" s="52"/>
      <c r="R451" s="92">
        <f>IF(J451="",INDEX(EUconst_DistributionCorrection,1),INDEX(EUconst_DistributionCorrection,MATCH(J451,EUconst_DistributionType,0)))</f>
        <v>1</v>
      </c>
      <c r="S451" s="93">
        <f>IF(OR(K451="",J451=INDEX(EUconst_DistributionType,2),J451=INDEX(EUconst_DistributionType,3)),INDEX(EUconst_ConfidenceLevel,1),INDEX(EUconst_ConfidenceLevel,MATCH(K451,EUconst_UncertaintyType,0)))</f>
        <v>0.682689250166422</v>
      </c>
      <c r="T451" s="94">
        <f>IF(N451="",2,INDEX(EUconst_CorrelationFactor,MATCH(N451,EUconst_CorrelationType,0)))</f>
        <v>2</v>
      </c>
      <c r="U451" s="95" t="b">
        <f>OR(J451=INDEX(EUconst_DistributionType,2),J451=INDEX(EUconst_DistributionType,3))</f>
        <v>0</v>
      </c>
      <c r="V451" s="189">
        <f>IF(L451=INDEX(EUconst_InService,1),1,IF(M451="",2,M451))</f>
        <v>2</v>
      </c>
      <c r="W451" s="97">
        <f>IF(F451="","",ABS(G451)^T451*(ABS(F451)*I451*V451/R451/TINV(1-S451,10^6))^2)</f>
      </c>
      <c r="X451" s="97" t="b">
        <f>OR(INDEX(EUconst_DistributionType,2)=J451,INDEX(EUconst_DistributionType,3)=J451)</f>
        <v>0</v>
      </c>
      <c r="Y451" s="97" t="b">
        <f>L451=INDEX(EUconst_InService,1)</f>
        <v>0</v>
      </c>
      <c r="Z451" s="76"/>
    </row>
    <row r="452" spans="1:26" s="77" customFormat="1" ht="12.75" customHeight="1">
      <c r="A452" s="52"/>
      <c r="B452" s="53"/>
      <c r="C452" s="79"/>
      <c r="D452" s="90" t="s">
        <v>253</v>
      </c>
      <c r="E452" s="181"/>
      <c r="F452" s="5"/>
      <c r="G452" s="5"/>
      <c r="H452" s="99">
        <f>IF(COUNT(F452:G452)&gt;0,F452*G452,"")</f>
      </c>
      <c r="I452" s="6"/>
      <c r="J452" s="7"/>
      <c r="K452" s="7"/>
      <c r="L452" s="6"/>
      <c r="M452" s="187"/>
      <c r="N452" s="6"/>
      <c r="O452" s="55"/>
      <c r="P452" s="52"/>
      <c r="Q452" s="52"/>
      <c r="R452" s="92">
        <f>IF(J452="",INDEX(EUconst_DistributionCorrection,1),INDEX(EUconst_DistributionCorrection,MATCH(J452,EUconst_DistributionType,0)))</f>
        <v>1</v>
      </c>
      <c r="S452" s="93">
        <f>IF(OR(K452="",J452=INDEX(EUconst_DistributionType,2),J452=INDEX(EUconst_DistributionType,3)),INDEX(EUconst_ConfidenceLevel,1),INDEX(EUconst_ConfidenceLevel,MATCH(K452,EUconst_UncertaintyType,0)))</f>
        <v>0.682689250166422</v>
      </c>
      <c r="T452" s="94">
        <f>IF(N452="",2,INDEX(EUconst_CorrelationFactor,MATCH(N452,EUconst_CorrelationType,0)))</f>
        <v>2</v>
      </c>
      <c r="U452" s="95" t="b">
        <f>OR(J452=INDEX(EUconst_DistributionType,2),J452=INDEX(EUconst_DistributionType,3))</f>
        <v>0</v>
      </c>
      <c r="V452" s="189">
        <f>IF(L452=INDEX(EUconst_InService,1),1,IF(M452="",2,M452))</f>
        <v>2</v>
      </c>
      <c r="W452" s="97">
        <f>IF(F452="","",ABS(G452)^T452*(ABS(F452)*I452*V452/R452/TINV(1-S452,10^6))^2)</f>
      </c>
      <c r="X452" s="97" t="b">
        <f>OR(INDEX(EUconst_DistributionType,2)=J452,INDEX(EUconst_DistributionType,3)=J452)</f>
        <v>0</v>
      </c>
      <c r="Y452" s="97" t="b">
        <f>L452=INDEX(EUconst_InService,1)</f>
        <v>0</v>
      </c>
      <c r="Z452" s="76"/>
    </row>
    <row r="453" spans="1:26" s="77" customFormat="1" ht="12.75" customHeight="1">
      <c r="A453" s="52"/>
      <c r="B453" s="53"/>
      <c r="C453" s="79"/>
      <c r="D453" s="90" t="s">
        <v>257</v>
      </c>
      <c r="E453" s="181"/>
      <c r="F453" s="5"/>
      <c r="G453" s="5"/>
      <c r="H453" s="99">
        <f>IF(COUNT(F453:G453)&gt;0,F453*G453,"")</f>
      </c>
      <c r="I453" s="6"/>
      <c r="J453" s="7"/>
      <c r="K453" s="7"/>
      <c r="L453" s="6"/>
      <c r="M453" s="187"/>
      <c r="N453" s="6"/>
      <c r="O453" s="55"/>
      <c r="P453" s="52"/>
      <c r="Q453" s="52"/>
      <c r="R453" s="92">
        <f>IF(J453="",INDEX(EUconst_DistributionCorrection,1),INDEX(EUconst_DistributionCorrection,MATCH(J453,EUconst_DistributionType,0)))</f>
        <v>1</v>
      </c>
      <c r="S453" s="93">
        <f>IF(OR(K453="",J453=INDEX(EUconst_DistributionType,2),J453=INDEX(EUconst_DistributionType,3)),INDEX(EUconst_ConfidenceLevel,1),INDEX(EUconst_ConfidenceLevel,MATCH(K453,EUconst_UncertaintyType,0)))</f>
        <v>0.682689250166422</v>
      </c>
      <c r="T453" s="94">
        <f>IF(N453="",2,INDEX(EUconst_CorrelationFactor,MATCH(N453,EUconst_CorrelationType,0)))</f>
        <v>2</v>
      </c>
      <c r="U453" s="95" t="b">
        <f>OR(J453=INDEX(EUconst_DistributionType,2),J453=INDEX(EUconst_DistributionType,3))</f>
        <v>0</v>
      </c>
      <c r="V453" s="189">
        <f>IF(L453=INDEX(EUconst_InService,1),1,IF(M453="",2,M453))</f>
        <v>2</v>
      </c>
      <c r="W453" s="97">
        <f>IF(F453="","",ABS(G453)^T453*(ABS(F453)*I453*V453/R453/TINV(1-S453,10^6))^2)</f>
      </c>
      <c r="X453" s="97" t="b">
        <f>OR(INDEX(EUconst_DistributionType,2)=J453,INDEX(EUconst_DistributionType,3)=J453)</f>
        <v>0</v>
      </c>
      <c r="Y453" s="97" t="b">
        <f>L453=INDEX(EUconst_InService,1)</f>
        <v>0</v>
      </c>
      <c r="Z453" s="76"/>
    </row>
    <row r="454" spans="1:26" s="77" customFormat="1" ht="12.75" customHeight="1">
      <c r="A454" s="52"/>
      <c r="B454" s="53"/>
      <c r="C454" s="79"/>
      <c r="D454" s="90" t="s">
        <v>258</v>
      </c>
      <c r="E454" s="182"/>
      <c r="F454" s="8"/>
      <c r="G454" s="8"/>
      <c r="H454" s="100">
        <f>IF(COUNT(F454:G454)&gt;0,F454*G454,"")</f>
      </c>
      <c r="I454" s="9"/>
      <c r="J454" s="10"/>
      <c r="K454" s="10"/>
      <c r="L454" s="9"/>
      <c r="M454" s="188"/>
      <c r="N454" s="9"/>
      <c r="O454" s="55"/>
      <c r="P454" s="52"/>
      <c r="Q454" s="52"/>
      <c r="R454" s="92">
        <f>IF(J454="",INDEX(EUconst_DistributionCorrection,1),INDEX(EUconst_DistributionCorrection,MATCH(J454,EUconst_DistributionType,0)))</f>
        <v>1</v>
      </c>
      <c r="S454" s="93">
        <f>IF(OR(K454="",J454=INDEX(EUconst_DistributionType,2),J454=INDEX(EUconst_DistributionType,3)),INDEX(EUconst_ConfidenceLevel,1),INDEX(EUconst_ConfidenceLevel,MATCH(K454,EUconst_UncertaintyType,0)))</f>
        <v>0.682689250166422</v>
      </c>
      <c r="T454" s="94">
        <f>IF(N454="",2,INDEX(EUconst_CorrelationFactor,MATCH(N454,EUconst_CorrelationType,0)))</f>
        <v>2</v>
      </c>
      <c r="U454" s="95" t="b">
        <f>OR(J454=INDEX(EUconst_DistributionType,2),J454=INDEX(EUconst_DistributionType,3))</f>
        <v>0</v>
      </c>
      <c r="V454" s="189">
        <f>IF(L454=INDEX(EUconst_InService,1),1,IF(M454="",2,M454))</f>
        <v>2</v>
      </c>
      <c r="W454" s="97">
        <f>IF(F454="","",ABS(G454)^T454*(ABS(F454)*I454*V454/R454/TINV(1-S454,10^6))^2)</f>
      </c>
      <c r="X454" s="97" t="b">
        <f>OR(INDEX(EUconst_DistributionType,2)=J454,INDEX(EUconst_DistributionType,3)=J454)</f>
        <v>0</v>
      </c>
      <c r="Y454" s="97" t="b">
        <f>L454=INDEX(EUconst_InService,1)</f>
        <v>0</v>
      </c>
      <c r="Z454" s="76"/>
    </row>
    <row r="455" spans="1:26" s="77" customFormat="1" ht="4.5" customHeight="1">
      <c r="A455" s="52"/>
      <c r="B455" s="53"/>
      <c r="C455" s="79"/>
      <c r="D455" s="16"/>
      <c r="E455" s="80"/>
      <c r="F455" s="80"/>
      <c r="G455" s="80"/>
      <c r="H455" s="80"/>
      <c r="K455" s="80"/>
      <c r="L455" s="80"/>
      <c r="M455" s="80"/>
      <c r="O455" s="55"/>
      <c r="P455" s="52"/>
      <c r="Q455" s="52"/>
      <c r="R455" s="96"/>
      <c r="S455" s="96"/>
      <c r="T455" s="96"/>
      <c r="U455" s="52"/>
      <c r="V455" s="96"/>
      <c r="W455" s="96"/>
      <c r="X455" s="96"/>
      <c r="Y455" s="96"/>
      <c r="Z455" s="76"/>
    </row>
    <row r="456" spans="1:26" s="77" customFormat="1" ht="12.75" customHeight="1">
      <c r="A456" s="52"/>
      <c r="B456" s="53"/>
      <c r="C456" s="79"/>
      <c r="D456" s="87" t="s">
        <v>260</v>
      </c>
      <c r="E456" s="322" t="str">
        <f>Translations!$B$101</f>
        <v>Storage capacity for the fuel or material in the installation</v>
      </c>
      <c r="F456" s="322"/>
      <c r="G456" s="322"/>
      <c r="H456" s="322"/>
      <c r="I456" s="322"/>
      <c r="J456" s="322"/>
      <c r="K456" s="322"/>
      <c r="L456" s="322"/>
      <c r="M456" s="322"/>
      <c r="N456" s="322"/>
      <c r="O456" s="55"/>
      <c r="P456" s="52"/>
      <c r="Q456" s="52"/>
      <c r="R456" s="52"/>
      <c r="S456" s="52"/>
      <c r="T456" s="52"/>
      <c r="U456" s="52"/>
      <c r="V456" s="52"/>
      <c r="W456" s="52"/>
      <c r="X456" s="52"/>
      <c r="Y456" s="52"/>
      <c r="Z456" s="76"/>
    </row>
    <row r="457" spans="1:26" s="77" customFormat="1" ht="38.25" customHeight="1">
      <c r="A457" s="52"/>
      <c r="B457" s="53"/>
      <c r="C457" s="79"/>
      <c r="D457" s="87"/>
      <c r="E457"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457" s="310"/>
      <c r="G457" s="310"/>
      <c r="H457" s="310"/>
      <c r="I457" s="310"/>
      <c r="J457" s="310"/>
      <c r="K457" s="310"/>
      <c r="L457" s="310"/>
      <c r="M457" s="310"/>
      <c r="N457" s="310"/>
      <c r="O457" s="101"/>
      <c r="P457" s="52"/>
      <c r="Q457" s="52"/>
      <c r="R457" s="52"/>
      <c r="S457" s="52"/>
      <c r="T457" s="52"/>
      <c r="U457" s="52"/>
      <c r="V457" s="52"/>
      <c r="W457" s="52"/>
      <c r="X457" s="52"/>
      <c r="Y457" s="52"/>
      <c r="Z457" s="76"/>
    </row>
    <row r="458" spans="1:26" s="77" customFormat="1" ht="49.5" customHeight="1">
      <c r="A458" s="52"/>
      <c r="B458" s="53"/>
      <c r="C458" s="79"/>
      <c r="D458" s="16"/>
      <c r="E458" s="183" t="str">
        <f>Translations!$B$94</f>
        <v>Name or brief description</v>
      </c>
      <c r="F458" s="88" t="str">
        <f>Translations!$B$103</f>
        <v>Storage capacity [e.g. t or m³] </v>
      </c>
      <c r="G458" s="102"/>
      <c r="H458" s="88" t="str">
        <f>Translations!$B$103</f>
        <v>Storage capacity [e.g. t or m³] </v>
      </c>
      <c r="I458" s="88" t="str">
        <f>Translations!$B$67</f>
        <v>Uncertainty related to each measurement</v>
      </c>
      <c r="J458" s="88" t="str">
        <f>Translations!$B$72</f>
        <v>Type of distribution</v>
      </c>
      <c r="K458" s="88" t="str">
        <f>Translations!$B$78</f>
        <v>Standard or expanded uncertainty?</v>
      </c>
      <c r="L458" s="88" t="str">
        <f>Translations!$B$81</f>
        <v>Value "in service"?</v>
      </c>
      <c r="M458" s="88" t="str">
        <f>Translations!$B$84</f>
        <v>Conversion factor to "in service"</v>
      </c>
      <c r="N458" s="88" t="str">
        <f>Translations!$B$88</f>
        <v>Correlated or uncorrelated?</v>
      </c>
      <c r="O458" s="101"/>
      <c r="P458" s="52"/>
      <c r="Q458" s="52"/>
      <c r="R458" s="89" t="s">
        <v>226</v>
      </c>
      <c r="S458" s="89" t="s">
        <v>224</v>
      </c>
      <c r="T458" s="89" t="s">
        <v>225</v>
      </c>
      <c r="U458" s="89" t="s">
        <v>241</v>
      </c>
      <c r="V458" s="89" t="s">
        <v>305</v>
      </c>
      <c r="W458" s="89" t="s">
        <v>227</v>
      </c>
      <c r="X458" s="89" t="s">
        <v>228</v>
      </c>
      <c r="Y458" s="89" t="s">
        <v>306</v>
      </c>
      <c r="Z458" s="76"/>
    </row>
    <row r="459" spans="1:26" s="77" customFormat="1" ht="12.75" customHeight="1">
      <c r="A459" s="52"/>
      <c r="B459" s="53"/>
      <c r="C459" s="79"/>
      <c r="D459" s="16"/>
      <c r="E459" s="184"/>
      <c r="F459" s="11"/>
      <c r="G459" s="102"/>
      <c r="H459" s="103">
        <f>IF(ISNUMBER(F459),F459,"")</f>
      </c>
      <c r="I459" s="12"/>
      <c r="J459" s="13"/>
      <c r="K459" s="13"/>
      <c r="L459" s="12"/>
      <c r="M459" s="190"/>
      <c r="N459" s="12"/>
      <c r="O459" s="101"/>
      <c r="P459" s="52"/>
      <c r="Q459" s="52"/>
      <c r="R459" s="92">
        <f>IF(J459="",INDEX(EUconst_DistributionCorrection,1),INDEX(EUconst_DistributionCorrection,MATCH(J459,EUconst_DistributionType,0)))</f>
        <v>1</v>
      </c>
      <c r="S459" s="93">
        <f>IF(OR(K459="",J459=INDEX(EUconst_DistributionType,2),J459=INDEX(EUconst_DistributionType,3)),INDEX(EUconst_ConfidenceLevel,1),INDEX(EUconst_ConfidenceLevel,MATCH(K459,EUconst_UncertaintyType,0)))</f>
        <v>0.682689250166422</v>
      </c>
      <c r="T459" s="94">
        <f>IF(N459="",2,INDEX(EUconst_CorrelationFactor,MATCH(N459,EUconst_CorrelationType,0)))</f>
        <v>2</v>
      </c>
      <c r="U459" s="95" t="b">
        <f>OR(J459=INDEX(EUconst_DistributionType,2),J459=INDEX(EUconst_DistributionType,3))</f>
        <v>0</v>
      </c>
      <c r="V459" s="189">
        <f>IF(L459=INDEX(EUconst_InService,1),1,IF(M459="",2,M459))</f>
        <v>2</v>
      </c>
      <c r="W459" s="97">
        <f>IF(H459="","",2^(T459)*(ABS(H459)*I459*V459/R459/TINV(1-S459,10^6))^2)</f>
      </c>
      <c r="X459" s="97" t="b">
        <f>OR(INDEX(EUconst_DistributionType,2)=J459,INDEX(EUconst_DistributionType,3)=J459)</f>
        <v>0</v>
      </c>
      <c r="Y459" s="97" t="b">
        <f>L459=INDEX(EUconst_InService,1)</f>
        <v>0</v>
      </c>
      <c r="Z459" s="76"/>
    </row>
    <row r="460" spans="1:26" s="77" customFormat="1" ht="4.5" customHeight="1">
      <c r="A460" s="52"/>
      <c r="B460" s="53"/>
      <c r="C460" s="79"/>
      <c r="D460" s="16"/>
      <c r="E460" s="16"/>
      <c r="F460" s="16"/>
      <c r="G460" s="16"/>
      <c r="H460" s="16"/>
      <c r="I460" s="16"/>
      <c r="J460" s="16"/>
      <c r="K460" s="16"/>
      <c r="L460" s="16"/>
      <c r="M460" s="16"/>
      <c r="N460" s="16"/>
      <c r="O460" s="101"/>
      <c r="P460" s="52"/>
      <c r="Q460" s="52"/>
      <c r="R460" s="104"/>
      <c r="S460" s="105"/>
      <c r="T460" s="106"/>
      <c r="U460" s="107"/>
      <c r="V460" s="96"/>
      <c r="W460" s="108"/>
      <c r="X460" s="108"/>
      <c r="Y460" s="98"/>
      <c r="Z460" s="76"/>
    </row>
    <row r="461" spans="1:26" s="77" customFormat="1" ht="12.75" customHeight="1">
      <c r="A461" s="52"/>
      <c r="B461" s="53"/>
      <c r="C461" s="79"/>
      <c r="D461" s="87" t="s">
        <v>262</v>
      </c>
      <c r="E461" s="322" t="str">
        <f>Translations!$B$104</f>
        <v>Storage levels at the begining and the end of the year</v>
      </c>
      <c r="F461" s="322"/>
      <c r="G461" s="322"/>
      <c r="H461" s="322"/>
      <c r="I461" s="322"/>
      <c r="J461" s="322"/>
      <c r="K461" s="322"/>
      <c r="L461" s="322"/>
      <c r="M461" s="322"/>
      <c r="N461" s="322"/>
      <c r="O461" s="101"/>
      <c r="P461" s="52"/>
      <c r="Q461" s="52"/>
      <c r="R461" s="52"/>
      <c r="S461" s="52"/>
      <c r="T461" s="52"/>
      <c r="U461" s="52"/>
      <c r="V461" s="52"/>
      <c r="W461" s="52"/>
      <c r="X461" s="52"/>
      <c r="Y461" s="52"/>
      <c r="Z461" s="76"/>
    </row>
    <row r="462" spans="1:26" s="77" customFormat="1" ht="25.5" customHeight="1">
      <c r="A462" s="52"/>
      <c r="B462" s="53"/>
      <c r="C462" s="79"/>
      <c r="D462" s="87"/>
      <c r="E462"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462" s="310"/>
      <c r="G462" s="310"/>
      <c r="H462" s="310"/>
      <c r="I462" s="310"/>
      <c r="J462" s="310"/>
      <c r="K462" s="310"/>
      <c r="L462" s="310"/>
      <c r="M462" s="310"/>
      <c r="N462" s="310"/>
      <c r="O462" s="101"/>
      <c r="P462" s="52"/>
      <c r="Q462" s="52"/>
      <c r="R462" s="52"/>
      <c r="S462" s="52"/>
      <c r="T462" s="52"/>
      <c r="U462" s="52"/>
      <c r="V462" s="52"/>
      <c r="W462" s="52"/>
      <c r="X462" s="52"/>
      <c r="Y462" s="52"/>
      <c r="Z462" s="76"/>
    </row>
    <row r="463" spans="1:26" s="77" customFormat="1" ht="49.5" customHeight="1">
      <c r="A463" s="52"/>
      <c r="B463" s="53"/>
      <c r="C463" s="79"/>
      <c r="D463" s="16"/>
      <c r="E463" s="183" t="str">
        <f>Translations!$B$94</f>
        <v>Name or brief description</v>
      </c>
      <c r="F463" s="88" t="str">
        <f>Translations!$B$106</f>
        <v>Stock level 
[e.g. t or m³] </v>
      </c>
      <c r="G463" s="102"/>
      <c r="H463" s="88" t="str">
        <f>Translations!$B$106</f>
        <v>Stock level 
[e.g. t or m³] </v>
      </c>
      <c r="K463" s="80"/>
      <c r="L463" s="80"/>
      <c r="M463" s="80"/>
      <c r="N463" s="80"/>
      <c r="O463" s="101"/>
      <c r="P463" s="52"/>
      <c r="Q463" s="52"/>
      <c r="R463" s="52"/>
      <c r="S463" s="52"/>
      <c r="T463" s="52"/>
      <c r="U463" s="52"/>
      <c r="V463" s="52"/>
      <c r="W463" s="52"/>
      <c r="X463" s="52"/>
      <c r="Y463" s="52"/>
      <c r="Z463" s="76"/>
    </row>
    <row r="464" spans="1:26" s="77" customFormat="1" ht="12.75" customHeight="1">
      <c r="A464" s="52"/>
      <c r="B464" s="53"/>
      <c r="C464" s="79"/>
      <c r="D464" s="16"/>
      <c r="E464" s="185" t="str">
        <f>Translations!$B$107</f>
        <v>Beginning of the year</v>
      </c>
      <c r="F464" s="11"/>
      <c r="G464" s="102"/>
      <c r="H464" s="103">
        <f>IF(ISNUMBER(F464),F464,"")</f>
      </c>
      <c r="K464" s="80"/>
      <c r="L464" s="80"/>
      <c r="M464" s="80"/>
      <c r="N464" s="80"/>
      <c r="O464" s="101"/>
      <c r="P464" s="52"/>
      <c r="Q464" s="52"/>
      <c r="R464" s="52"/>
      <c r="S464" s="52"/>
      <c r="T464" s="52"/>
      <c r="U464" s="52"/>
      <c r="V464" s="52"/>
      <c r="W464" s="52"/>
      <c r="X464" s="52"/>
      <c r="Y464" s="52"/>
      <c r="Z464" s="76"/>
    </row>
    <row r="465" spans="1:26" s="77" customFormat="1" ht="12.75" customHeight="1">
      <c r="A465" s="52"/>
      <c r="B465" s="53"/>
      <c r="C465" s="79"/>
      <c r="D465" s="16"/>
      <c r="E465" s="185" t="str">
        <f>Translations!$B$108</f>
        <v>End of the year</v>
      </c>
      <c r="F465" s="11"/>
      <c r="G465" s="102"/>
      <c r="H465" s="103">
        <f>IF(ISNUMBER(F465),F465,"")</f>
      </c>
      <c r="K465" s="80"/>
      <c r="L465" s="80"/>
      <c r="M465" s="80"/>
      <c r="N465" s="80"/>
      <c r="O465" s="101"/>
      <c r="P465" s="52"/>
      <c r="Q465" s="52"/>
      <c r="R465" s="52"/>
      <c r="S465" s="52"/>
      <c r="T465" s="52"/>
      <c r="U465" s="52"/>
      <c r="V465" s="52"/>
      <c r="W465" s="52"/>
      <c r="X465" s="52"/>
      <c r="Y465" s="52"/>
      <c r="Z465" s="76"/>
    </row>
    <row r="466" spans="1:26" s="77" customFormat="1" ht="4.5" customHeight="1">
      <c r="A466" s="52"/>
      <c r="B466" s="53"/>
      <c r="C466" s="79"/>
      <c r="D466" s="16"/>
      <c r="E466" s="80"/>
      <c r="F466" s="80"/>
      <c r="G466" s="80"/>
      <c r="H466" s="80"/>
      <c r="J466" s="80"/>
      <c r="K466" s="80"/>
      <c r="L466" s="80"/>
      <c r="M466" s="80"/>
      <c r="N466" s="80"/>
      <c r="O466" s="101"/>
      <c r="P466" s="52"/>
      <c r="Q466" s="52"/>
      <c r="R466" s="52"/>
      <c r="S466" s="52"/>
      <c r="T466" s="52"/>
      <c r="U466" s="52"/>
      <c r="V466" s="52"/>
      <c r="W466" s="52"/>
      <c r="X466" s="52"/>
      <c r="Y466" s="52"/>
      <c r="Z466" s="76"/>
    </row>
    <row r="467" spans="1:26" s="77" customFormat="1" ht="12.75" customHeight="1">
      <c r="A467" s="52"/>
      <c r="B467" s="53"/>
      <c r="C467" s="79"/>
      <c r="D467" s="87" t="s">
        <v>263</v>
      </c>
      <c r="E467" s="109" t="str">
        <f>Translations!$B$109</f>
        <v>Average annual quantity consumed [e.g. t or Nm³] </v>
      </c>
      <c r="F467" s="109"/>
      <c r="G467" s="109"/>
      <c r="H467" s="110"/>
      <c r="I467" s="111"/>
      <c r="J467" s="112">
        <f>IF(COUNT(H442:H446,H450:H454,H464:H465)&gt;0,SUM(H442:H446,H464)-SUM(H450:H454,H465),"")</f>
      </c>
      <c r="K467" s="337" t="str">
        <f>Translations!$B$110</f>
        <v>Storage capacity (share of annual quantity):</v>
      </c>
      <c r="L467" s="338"/>
      <c r="M467" s="339"/>
      <c r="N467" s="113">
        <f>IF(ISNUMBER(J467),IF(J467&gt;0,SUM(H459)/J467,""),"")</f>
      </c>
      <c r="O467" s="101"/>
      <c r="P467" s="52"/>
      <c r="Q467" s="52"/>
      <c r="R467" s="52"/>
      <c r="S467" s="52"/>
      <c r="T467" s="52"/>
      <c r="U467" s="52"/>
      <c r="V467" s="52"/>
      <c r="W467" s="52"/>
      <c r="X467" s="52"/>
      <c r="Y467" s="52"/>
      <c r="Z467" s="76"/>
    </row>
    <row r="468" spans="1:26" s="77" customFormat="1" ht="25.5" customHeight="1">
      <c r="A468" s="52"/>
      <c r="B468" s="53"/>
      <c r="C468" s="79"/>
      <c r="D468" s="16"/>
      <c r="E468" s="310" t="str">
        <f>Translations!$B$111</f>
        <v>The annual quantity is calculated by deducting exported amounts under b) from amounts imported/consumed under a, as well as the stock level changes under d.</v>
      </c>
      <c r="F468" s="310"/>
      <c r="G468" s="310"/>
      <c r="H468" s="310"/>
      <c r="I468" s="310"/>
      <c r="J468" s="310"/>
      <c r="K468" s="80"/>
      <c r="L468" s="80"/>
      <c r="M468" s="80"/>
      <c r="N468" s="191">
        <f>IF(N467="","",IF(N467&gt;=5%,"&gt;=5%","&lt;5%"))</f>
      </c>
      <c r="O468" s="101"/>
      <c r="P468" s="52"/>
      <c r="Q468" s="52"/>
      <c r="R468" s="52"/>
      <c r="S468" s="52"/>
      <c r="T468" s="52"/>
      <c r="U468" s="52"/>
      <c r="V468" s="52"/>
      <c r="W468" s="52"/>
      <c r="X468" s="52"/>
      <c r="Y468" s="52"/>
      <c r="Z468" s="76"/>
    </row>
    <row r="469" spans="1:26" s="77" customFormat="1" ht="4.5" customHeight="1">
      <c r="A469" s="52"/>
      <c r="B469" s="53"/>
      <c r="C469" s="79"/>
      <c r="D469" s="16"/>
      <c r="E469" s="114"/>
      <c r="F469" s="114"/>
      <c r="G469" s="114"/>
      <c r="J469" s="115"/>
      <c r="K469" s="80"/>
      <c r="L469" s="80"/>
      <c r="M469" s="80"/>
      <c r="N469" s="80"/>
      <c r="O469" s="55"/>
      <c r="P469" s="52"/>
      <c r="Q469" s="52"/>
      <c r="R469" s="52"/>
      <c r="S469" s="52"/>
      <c r="T469" s="52"/>
      <c r="U469" s="52"/>
      <c r="V469" s="52"/>
      <c r="W469" s="52"/>
      <c r="X469" s="52"/>
      <c r="Y469" s="52"/>
      <c r="Z469" s="76"/>
    </row>
    <row r="470" spans="1:26" s="77" customFormat="1" ht="12.75" customHeight="1">
      <c r="A470" s="52"/>
      <c r="B470" s="53"/>
      <c r="C470" s="79"/>
      <c r="D470" s="87" t="s">
        <v>272</v>
      </c>
      <c r="E470" s="318" t="str">
        <f>Translations!$B$112</f>
        <v>Total uncertainty (k=1, 1σ, 68%)</v>
      </c>
      <c r="F470" s="318"/>
      <c r="G470" s="318"/>
      <c r="H470" s="110"/>
      <c r="I470" s="110"/>
      <c r="J470" s="116">
        <f>IF(OR(J467="",J467=0),"",SQRT(SUM(W442:W446,W450:W454,W459))/J467)</f>
      </c>
      <c r="L470" s="80"/>
      <c r="M470" s="117"/>
      <c r="N470" s="80"/>
      <c r="O470" s="55"/>
      <c r="P470" s="52"/>
      <c r="Q470" s="52"/>
      <c r="R470" s="52"/>
      <c r="S470" s="52"/>
      <c r="T470" s="52"/>
      <c r="U470" s="52"/>
      <c r="V470" s="52"/>
      <c r="W470" s="52"/>
      <c r="X470" s="52"/>
      <c r="Y470" s="52"/>
      <c r="Z470" s="76"/>
    </row>
    <row r="471" spans="1:26" s="77" customFormat="1" ht="12.75" customHeight="1">
      <c r="A471" s="52"/>
      <c r="B471" s="53"/>
      <c r="C471" s="79"/>
      <c r="D471" s="87" t="s">
        <v>295</v>
      </c>
      <c r="E471" s="308" t="str">
        <f>Translations!$B$113</f>
        <v>Total uncertainty (k=2, 2σ, 95%)</v>
      </c>
      <c r="F471" s="308"/>
      <c r="G471" s="308"/>
      <c r="H471" s="118"/>
      <c r="I471" s="118"/>
      <c r="J471" s="119">
        <f>IF(J470="","",J470*2)</f>
      </c>
      <c r="L471" s="120"/>
      <c r="M471" s="80"/>
      <c r="N471" s="80"/>
      <c r="O471" s="55"/>
      <c r="P471" s="52"/>
      <c r="Q471" s="52"/>
      <c r="R471" s="52"/>
      <c r="S471" s="52"/>
      <c r="T471" s="52"/>
      <c r="U471" s="52"/>
      <c r="V471" s="52"/>
      <c r="W471" s="121"/>
      <c r="X471" s="121"/>
      <c r="Y471" s="121"/>
      <c r="Z471" s="76"/>
    </row>
    <row r="472" spans="1:26" s="77" customFormat="1" ht="25.5" customHeight="1">
      <c r="A472" s="52"/>
      <c r="B472" s="53"/>
      <c r="C472" s="79"/>
      <c r="D472" s="16"/>
      <c r="E472" s="311" t="str">
        <f>Translations!$B$114</f>
        <v>This is the overall uncertainty associated with the annual quantity. The value displayed here is the uncertainty which has to be compared with the threshold of the required tier to check compliance.</v>
      </c>
      <c r="F472" s="311"/>
      <c r="G472" s="311"/>
      <c r="H472" s="311"/>
      <c r="I472" s="311"/>
      <c r="J472" s="311"/>
      <c r="K472" s="311"/>
      <c r="L472" s="80"/>
      <c r="M472" s="80"/>
      <c r="N472" s="80"/>
      <c r="O472" s="55"/>
      <c r="P472" s="52"/>
      <c r="Q472" s="52"/>
      <c r="R472" s="52"/>
      <c r="S472" s="52"/>
      <c r="T472" s="52"/>
      <c r="U472" s="52"/>
      <c r="V472" s="52"/>
      <c r="W472" s="52"/>
      <c r="X472" s="52"/>
      <c r="Y472" s="52"/>
      <c r="Z472" s="76"/>
    </row>
    <row r="473" spans="1:31" ht="12.75" customHeight="1" thickBot="1">
      <c r="A473" s="65"/>
      <c r="B473" s="53"/>
      <c r="C473" s="66"/>
      <c r="D473" s="67"/>
      <c r="E473" s="68"/>
      <c r="F473" s="69"/>
      <c r="G473" s="70"/>
      <c r="H473" s="70"/>
      <c r="I473" s="70"/>
      <c r="J473" s="70"/>
      <c r="K473" s="70"/>
      <c r="L473" s="70"/>
      <c r="M473" s="70"/>
      <c r="N473" s="70"/>
      <c r="O473" s="71"/>
      <c r="P473" s="72"/>
      <c r="Q473" s="72"/>
      <c r="R473" s="72"/>
      <c r="S473" s="72"/>
      <c r="T473" s="72"/>
      <c r="U473" s="72"/>
      <c r="V473" s="72"/>
      <c r="W473" s="73"/>
      <c r="X473" s="73"/>
      <c r="Y473" s="73"/>
      <c r="Z473" s="74"/>
      <c r="AA473" s="75"/>
      <c r="AB473" s="75"/>
      <c r="AC473" s="75"/>
      <c r="AD473" s="75"/>
      <c r="AE473" s="75"/>
    </row>
    <row r="474" spans="1:26" s="77" customFormat="1" ht="12.75" customHeight="1" thickBot="1">
      <c r="A474" s="52"/>
      <c r="B474" s="53"/>
      <c r="C474" s="16"/>
      <c r="D474" s="16"/>
      <c r="E474" s="16"/>
      <c r="F474" s="16"/>
      <c r="G474" s="16"/>
      <c r="H474" s="16"/>
      <c r="I474" s="16"/>
      <c r="J474" s="16"/>
      <c r="K474" s="16"/>
      <c r="L474" s="16"/>
      <c r="M474" s="16"/>
      <c r="N474" s="16"/>
      <c r="O474" s="55"/>
      <c r="P474" s="52"/>
      <c r="Q474" s="52"/>
      <c r="R474" s="52"/>
      <c r="S474" s="52"/>
      <c r="T474" s="52"/>
      <c r="U474" s="52"/>
      <c r="V474" s="52"/>
      <c r="W474" s="52"/>
      <c r="X474" s="52"/>
      <c r="Y474" s="52"/>
      <c r="Z474" s="76"/>
    </row>
    <row r="475" spans="1:26" s="77" customFormat="1" ht="15.75" customHeight="1" thickBot="1">
      <c r="A475" s="52"/>
      <c r="B475" s="53"/>
      <c r="C475" s="78">
        <f>C409+1</f>
        <v>8</v>
      </c>
      <c r="D475" s="16"/>
      <c r="E475" s="324" t="str">
        <f>Translations!$B$53</f>
        <v>This is an optional tool for calculating the uncertainty associated with the measurement of annual quantities</v>
      </c>
      <c r="F475" s="324"/>
      <c r="G475" s="324"/>
      <c r="H475" s="324"/>
      <c r="I475" s="324"/>
      <c r="J475" s="324"/>
      <c r="K475" s="324"/>
      <c r="L475" s="324"/>
      <c r="M475" s="324"/>
      <c r="N475" s="324"/>
      <c r="O475" s="55"/>
      <c r="P475" s="52"/>
      <c r="Q475" s="52"/>
      <c r="R475" s="52"/>
      <c r="S475" s="52"/>
      <c r="T475" s="52"/>
      <c r="U475" s="52"/>
      <c r="V475" s="52"/>
      <c r="W475" s="52"/>
      <c r="X475" s="52"/>
      <c r="Y475" s="52"/>
      <c r="Z475" s="76"/>
    </row>
    <row r="476" spans="1:26" s="77" customFormat="1" ht="4.5" customHeight="1">
      <c r="A476" s="52"/>
      <c r="B476" s="53"/>
      <c r="C476" s="79"/>
      <c r="D476" s="16"/>
      <c r="E476" s="80"/>
      <c r="F476" s="80"/>
      <c r="G476" s="80"/>
      <c r="H476" s="80"/>
      <c r="I476" s="80"/>
      <c r="J476" s="80"/>
      <c r="K476" s="80"/>
      <c r="L476" s="80"/>
      <c r="M476" s="80"/>
      <c r="N476" s="80"/>
      <c r="O476" s="55"/>
      <c r="P476" s="52"/>
      <c r="Q476" s="52"/>
      <c r="R476" s="52"/>
      <c r="S476" s="52"/>
      <c r="T476" s="52"/>
      <c r="U476" s="52"/>
      <c r="V476" s="52"/>
      <c r="W476" s="52"/>
      <c r="X476" s="52"/>
      <c r="Y476" s="52"/>
      <c r="Z476" s="76"/>
    </row>
    <row r="477" spans="1:26" s="77" customFormat="1" ht="38.25" customHeight="1">
      <c r="A477" s="81"/>
      <c r="B477" s="53"/>
      <c r="C477" s="16"/>
      <c r="D477" s="16"/>
      <c r="E477" s="82" t="str">
        <f>Translations!$B$54</f>
        <v>Quantity (imported, consumed)</v>
      </c>
      <c r="F477" s="312" t="str">
        <f>Translations!$B$55</f>
        <v>Please enter here information for each measurement instrument (e.g. operator has two sub-meters to give total amounts consumed or data obtained from each supplier of the specific fuel or material).</v>
      </c>
      <c r="G477" s="312"/>
      <c r="H477" s="312"/>
      <c r="I477" s="312"/>
      <c r="J477" s="312"/>
      <c r="K477" s="312"/>
      <c r="L477" s="312"/>
      <c r="M477" s="312"/>
      <c r="N477" s="312"/>
      <c r="O477" s="83"/>
      <c r="P477" s="84"/>
      <c r="Q477" s="84"/>
      <c r="R477" s="84"/>
      <c r="S477" s="84"/>
      <c r="T477" s="84"/>
      <c r="U477" s="84"/>
      <c r="V477" s="84"/>
      <c r="W477" s="85"/>
      <c r="X477" s="85"/>
      <c r="Y477" s="85"/>
      <c r="Z477" s="76"/>
    </row>
    <row r="478" spans="1:26" s="77" customFormat="1" ht="25.5" customHeight="1">
      <c r="A478" s="81"/>
      <c r="B478" s="53"/>
      <c r="C478" s="16"/>
      <c r="D478" s="16"/>
      <c r="E478" s="82" t="str">
        <f>Translations!$B$56</f>
        <v>Quantity (exported)</v>
      </c>
      <c r="F478" s="312" t="str">
        <f>Translations!$B$57</f>
        <v>Please enter here information for each measurement instrument related to any amounts of the fuel or material that are exported from the installation instead of being consumed therein (e.g. natural gas or fuel oil sold to third parties).</v>
      </c>
      <c r="G478" s="312"/>
      <c r="H478" s="312"/>
      <c r="I478" s="312"/>
      <c r="J478" s="312"/>
      <c r="K478" s="312"/>
      <c r="L478" s="312"/>
      <c r="M478" s="312"/>
      <c r="N478" s="312"/>
      <c r="O478" s="83"/>
      <c r="P478" s="84"/>
      <c r="Q478" s="84"/>
      <c r="R478" s="84"/>
      <c r="S478" s="84"/>
      <c r="T478" s="84"/>
      <c r="U478" s="84"/>
      <c r="V478" s="84"/>
      <c r="W478" s="85"/>
      <c r="X478" s="85"/>
      <c r="Y478" s="85"/>
      <c r="Z478" s="76"/>
    </row>
    <row r="479" spans="1:26" s="77" customFormat="1" ht="12.75" customHeight="1">
      <c r="A479" s="81"/>
      <c r="B479" s="53"/>
      <c r="C479" s="16"/>
      <c r="D479" s="16"/>
      <c r="E479" s="82" t="str">
        <f>Translations!$B$58</f>
        <v>Quantity (stored)</v>
      </c>
      <c r="F479" s="312" t="str">
        <f>Translations!$B$59</f>
        <v>Please enter here information on the stock levels (e.g. storage tanks, silos) in which the fuel or material is stored.</v>
      </c>
      <c r="G479" s="312"/>
      <c r="H479" s="312"/>
      <c r="I479" s="312"/>
      <c r="J479" s="312"/>
      <c r="K479" s="312"/>
      <c r="L479" s="312"/>
      <c r="M479" s="312"/>
      <c r="N479" s="312"/>
      <c r="O479" s="83"/>
      <c r="P479" s="84"/>
      <c r="Q479" s="84"/>
      <c r="R479" s="84"/>
      <c r="S479" s="84"/>
      <c r="T479" s="84"/>
      <c r="U479" s="84"/>
      <c r="V479" s="84"/>
      <c r="W479" s="85"/>
      <c r="X479" s="85"/>
      <c r="Y479" s="85"/>
      <c r="Z479" s="76"/>
    </row>
    <row r="480" spans="1:26" s="77" customFormat="1" ht="12.75" customHeight="1">
      <c r="A480" s="81"/>
      <c r="B480" s="53"/>
      <c r="C480" s="16"/>
      <c r="D480" s="16"/>
      <c r="E480" s="319" t="str">
        <f>Translations!$B$60</f>
        <v>Quantity per measurement</v>
      </c>
      <c r="F480" s="312" t="str">
        <f>Translations!$B$61</f>
        <v>Please enter here for each measurement instrument involved the average quantity per measurement and to which the uncertainty is associated.</v>
      </c>
      <c r="G480" s="312"/>
      <c r="H480" s="312"/>
      <c r="I480" s="312"/>
      <c r="J480" s="312"/>
      <c r="K480" s="312"/>
      <c r="L480" s="312"/>
      <c r="M480" s="312"/>
      <c r="N480" s="312"/>
      <c r="O480" s="83"/>
      <c r="P480" s="84"/>
      <c r="Q480" s="84"/>
      <c r="R480" s="84"/>
      <c r="S480" s="84"/>
      <c r="T480" s="84"/>
      <c r="U480" s="84"/>
      <c r="V480" s="84"/>
      <c r="W480" s="85"/>
      <c r="X480" s="85"/>
      <c r="Y480" s="85"/>
      <c r="Z480" s="76"/>
    </row>
    <row r="481" spans="1:26" s="77" customFormat="1" ht="38.25" customHeight="1">
      <c r="A481" s="81"/>
      <c r="B481" s="53"/>
      <c r="C481" s="16"/>
      <c r="D481" s="16"/>
      <c r="E481" s="326"/>
      <c r="F481"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481" s="312"/>
      <c r="H481" s="312"/>
      <c r="I481" s="312"/>
      <c r="J481" s="312"/>
      <c r="K481" s="312"/>
      <c r="L481" s="312"/>
      <c r="M481" s="312"/>
      <c r="N481" s="312"/>
      <c r="O481" s="83"/>
      <c r="P481" s="84"/>
      <c r="Q481" s="84"/>
      <c r="R481" s="84"/>
      <c r="S481" s="84"/>
      <c r="T481" s="84"/>
      <c r="U481" s="84"/>
      <c r="V481" s="84"/>
      <c r="W481" s="85"/>
      <c r="X481" s="85"/>
      <c r="Y481" s="85"/>
      <c r="Z481" s="76"/>
    </row>
    <row r="482" spans="1:26" s="77" customFormat="1" ht="25.5" customHeight="1">
      <c r="A482" s="81"/>
      <c r="B482" s="53"/>
      <c r="C482" s="16"/>
      <c r="D482" s="16"/>
      <c r="E482" s="321"/>
      <c r="F482" s="312" t="str">
        <f>Translations!$B$63</f>
        <v>Example 2: A gas-fired district heating installation has two boilers. Activity data measurements are based on readings from the two flow meters adjacent to each boiler. In that case, two lines have to be used, one for each flow meter.</v>
      </c>
      <c r="G482" s="312"/>
      <c r="H482" s="312"/>
      <c r="I482" s="312"/>
      <c r="J482" s="312"/>
      <c r="K482" s="312"/>
      <c r="L482" s="312"/>
      <c r="M482" s="312"/>
      <c r="N482" s="312"/>
      <c r="O482" s="83"/>
      <c r="P482" s="84"/>
      <c r="Q482" s="84"/>
      <c r="R482" s="84"/>
      <c r="S482" s="84"/>
      <c r="T482" s="84"/>
      <c r="U482" s="84"/>
      <c r="V482" s="84"/>
      <c r="W482" s="85"/>
      <c r="X482" s="85"/>
      <c r="Y482" s="85"/>
      <c r="Z482" s="76"/>
    </row>
    <row r="483" spans="1:26" s="77" customFormat="1" ht="12.75" customHeight="1">
      <c r="A483" s="81"/>
      <c r="B483" s="53"/>
      <c r="C483" s="16"/>
      <c r="D483" s="16"/>
      <c r="E483" s="319" t="str">
        <f>Translations!$B$64</f>
        <v>Number of measurements</v>
      </c>
      <c r="F483" s="314" t="str">
        <f>Translations!$B$65</f>
        <v>Please enter here the annual number of measurements which the uncertainty is associated with.</v>
      </c>
      <c r="G483" s="314"/>
      <c r="H483" s="314"/>
      <c r="I483" s="314"/>
      <c r="J483" s="314"/>
      <c r="K483" s="314"/>
      <c r="L483" s="314"/>
      <c r="M483" s="314"/>
      <c r="N483" s="314"/>
      <c r="O483" s="83"/>
      <c r="P483" s="84"/>
      <c r="Q483" s="84"/>
      <c r="R483" s="84"/>
      <c r="S483" s="84"/>
      <c r="T483" s="84"/>
      <c r="U483" s="84"/>
      <c r="V483" s="84"/>
      <c r="W483" s="85"/>
      <c r="X483" s="85"/>
      <c r="Y483" s="85"/>
      <c r="Z483" s="76"/>
    </row>
    <row r="484" spans="1:26" s="77" customFormat="1" ht="12.75" customHeight="1">
      <c r="A484" s="81"/>
      <c r="B484" s="53"/>
      <c r="C484" s="16"/>
      <c r="D484" s="16"/>
      <c r="E484" s="321"/>
      <c r="F484" s="314" t="str">
        <f>Translations!$B$66</f>
        <v>The multiplication of that number with the quantity per measurement amounts to the amounts to the annual quantity determined by this measurement instrument.</v>
      </c>
      <c r="G484" s="314"/>
      <c r="H484" s="314"/>
      <c r="I484" s="314"/>
      <c r="J484" s="314"/>
      <c r="K484" s="314"/>
      <c r="L484" s="314"/>
      <c r="M484" s="314"/>
      <c r="N484" s="314"/>
      <c r="O484" s="83"/>
      <c r="P484" s="84"/>
      <c r="Q484" s="84"/>
      <c r="R484" s="84"/>
      <c r="S484" s="84"/>
      <c r="T484" s="84"/>
      <c r="U484" s="84"/>
      <c r="V484" s="84"/>
      <c r="W484" s="85"/>
      <c r="X484" s="85"/>
      <c r="Y484" s="85"/>
      <c r="Z484" s="76"/>
    </row>
    <row r="485" spans="1:26" s="77" customFormat="1" ht="12.75" customHeight="1">
      <c r="A485" s="52"/>
      <c r="B485" s="53"/>
      <c r="C485" s="79"/>
      <c r="D485" s="16"/>
      <c r="E485" s="319" t="str">
        <f>Translations!$B$67</f>
        <v>Uncertainty related to each measurement</v>
      </c>
      <c r="F485" s="312" t="str">
        <f>Translations!$B$68</f>
        <v>Please enter here the relative uncertainty associated with each measurement, expressed as %.</v>
      </c>
      <c r="G485" s="312"/>
      <c r="H485" s="312"/>
      <c r="I485" s="312"/>
      <c r="J485" s="312"/>
      <c r="K485" s="312"/>
      <c r="L485" s="312"/>
      <c r="M485" s="312"/>
      <c r="N485" s="312"/>
      <c r="O485" s="55"/>
      <c r="P485" s="52"/>
      <c r="Q485" s="52"/>
      <c r="R485" s="52"/>
      <c r="S485" s="52"/>
      <c r="T485" s="52"/>
      <c r="U485" s="52"/>
      <c r="V485" s="52"/>
      <c r="W485" s="52"/>
      <c r="X485" s="52"/>
      <c r="Y485" s="52"/>
      <c r="Z485" s="76"/>
    </row>
    <row r="486" spans="1:26" s="77" customFormat="1" ht="38.25" customHeight="1">
      <c r="A486" s="52"/>
      <c r="B486" s="53"/>
      <c r="C486" s="79"/>
      <c r="D486" s="16"/>
      <c r="E486" s="326"/>
      <c r="F486"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486" s="312"/>
      <c r="H486" s="312"/>
      <c r="I486" s="312"/>
      <c r="J486" s="312"/>
      <c r="K486" s="312"/>
      <c r="L486" s="312"/>
      <c r="M486" s="312"/>
      <c r="N486" s="312"/>
      <c r="O486" s="55"/>
      <c r="P486" s="52"/>
      <c r="Q486" s="52"/>
      <c r="R486" s="52"/>
      <c r="S486" s="52"/>
      <c r="T486" s="52"/>
      <c r="U486" s="52"/>
      <c r="V486" s="52"/>
      <c r="W486" s="52"/>
      <c r="X486" s="52"/>
      <c r="Y486" s="52"/>
      <c r="Z486" s="76"/>
    </row>
    <row r="487" spans="1:26" s="77" customFormat="1" ht="25.5" customHeight="1">
      <c r="A487" s="52"/>
      <c r="B487" s="53"/>
      <c r="C487" s="79"/>
      <c r="D487" s="16"/>
      <c r="E487" s="326"/>
      <c r="F487" s="312" t="str">
        <f>Translations!$B$70</f>
        <v>The uncertainty can be obtained from different sources, e.g. maximum permissible errors in service in legal metrological control, results from calibration, manufacturer's specification, etc.</v>
      </c>
      <c r="G487" s="312"/>
      <c r="H487" s="312"/>
      <c r="I487" s="312"/>
      <c r="J487" s="312"/>
      <c r="K487" s="312"/>
      <c r="L487" s="312"/>
      <c r="M487" s="312"/>
      <c r="N487" s="312"/>
      <c r="O487" s="55"/>
      <c r="P487" s="52"/>
      <c r="Q487" s="52"/>
      <c r="R487" s="52"/>
      <c r="S487" s="52"/>
      <c r="T487" s="52"/>
      <c r="U487" s="52"/>
      <c r="V487" s="52"/>
      <c r="W487" s="52"/>
      <c r="X487" s="52"/>
      <c r="Y487" s="52"/>
      <c r="Z487" s="76"/>
    </row>
    <row r="488" spans="1:26" s="77" customFormat="1" ht="25.5" customHeight="1">
      <c r="A488" s="52"/>
      <c r="B488" s="53"/>
      <c r="C488" s="79"/>
      <c r="D488" s="16"/>
      <c r="E488" s="321"/>
      <c r="F488" s="312" t="str">
        <f>Translations!$B$71</f>
        <v>The type of uncertainty distribution and the coverage (standard or expanded) associated with that percentage will have to be provided in the following columns (see below.)</v>
      </c>
      <c r="G488" s="312"/>
      <c r="H488" s="312"/>
      <c r="I488" s="312"/>
      <c r="J488" s="312"/>
      <c r="K488" s="312"/>
      <c r="L488" s="312"/>
      <c r="M488" s="312"/>
      <c r="N488" s="312"/>
      <c r="O488" s="55"/>
      <c r="P488" s="52"/>
      <c r="Q488" s="52"/>
      <c r="R488" s="52"/>
      <c r="S488" s="52"/>
      <c r="T488" s="52"/>
      <c r="U488" s="52"/>
      <c r="V488" s="52"/>
      <c r="W488" s="52"/>
      <c r="X488" s="52"/>
      <c r="Y488" s="52"/>
      <c r="Z488" s="76"/>
    </row>
    <row r="489" spans="1:26" s="77" customFormat="1" ht="12.75" customHeight="1">
      <c r="A489" s="52"/>
      <c r="B489" s="53"/>
      <c r="C489" s="79"/>
      <c r="D489" s="16"/>
      <c r="E489" s="319" t="str">
        <f>Translations!$B$72</f>
        <v>Type of distribution</v>
      </c>
      <c r="F489" s="312" t="str">
        <f>Translations!$B$73</f>
        <v>Please enter here the relevant type of uncertainty distribution choosing one of the following from the drop-down list:</v>
      </c>
      <c r="G489" s="312"/>
      <c r="H489" s="312"/>
      <c r="I489" s="312"/>
      <c r="J489" s="312"/>
      <c r="K489" s="312"/>
      <c r="L489" s="312"/>
      <c r="M489" s="312"/>
      <c r="N489" s="312"/>
      <c r="O489" s="55"/>
      <c r="P489" s="52"/>
      <c r="Q489" s="52"/>
      <c r="R489" s="52"/>
      <c r="S489" s="52"/>
      <c r="T489" s="52"/>
      <c r="U489" s="52"/>
      <c r="V489" s="52"/>
      <c r="W489" s="52"/>
      <c r="X489" s="52"/>
      <c r="Y489" s="52"/>
      <c r="Z489" s="76"/>
    </row>
    <row r="490" spans="1:26" s="77" customFormat="1" ht="25.5" customHeight="1">
      <c r="A490" s="81"/>
      <c r="B490" s="53"/>
      <c r="C490" s="16"/>
      <c r="D490" s="16"/>
      <c r="E490" s="320"/>
      <c r="F490" s="86" t="s">
        <v>69</v>
      </c>
      <c r="G490" s="310" t="str">
        <f>Translations!$B$74</f>
        <v>normal distribution: this type of distribution typically occurs for uncertainties provided in calibration reports, manufacturer’s specifications and combined uncertainties.</v>
      </c>
      <c r="H490" s="310"/>
      <c r="I490" s="310"/>
      <c r="J490" s="310"/>
      <c r="K490" s="310"/>
      <c r="L490" s="310"/>
      <c r="M490" s="310"/>
      <c r="N490" s="310"/>
      <c r="O490" s="83"/>
      <c r="P490" s="84"/>
      <c r="Q490" s="84"/>
      <c r="R490" s="84"/>
      <c r="S490" s="84"/>
      <c r="T490" s="84"/>
      <c r="U490" s="84"/>
      <c r="V490" s="84"/>
      <c r="W490" s="85"/>
      <c r="X490" s="85"/>
      <c r="Y490" s="85"/>
      <c r="Z490" s="76"/>
    </row>
    <row r="491" spans="1:26" s="77" customFormat="1" ht="12.75" customHeight="1">
      <c r="A491" s="81"/>
      <c r="B491" s="53"/>
      <c r="C491" s="16"/>
      <c r="D491" s="16"/>
      <c r="E491" s="320"/>
      <c r="F491" s="86" t="s">
        <v>69</v>
      </c>
      <c r="G491" s="310" t="str">
        <f>Translations!$B$75</f>
        <v>rectangular distribution: this type of distribution typically occurs for maximum permissible errors, tolerances and uncertainties provided in reference books.</v>
      </c>
      <c r="H491" s="310"/>
      <c r="I491" s="310"/>
      <c r="J491" s="310"/>
      <c r="K491" s="310"/>
      <c r="L491" s="310"/>
      <c r="M491" s="310"/>
      <c r="N491" s="310"/>
      <c r="O491" s="83"/>
      <c r="P491" s="84"/>
      <c r="Q491" s="84"/>
      <c r="R491" s="84"/>
      <c r="S491" s="84"/>
      <c r="T491" s="84"/>
      <c r="U491" s="84"/>
      <c r="V491" s="84"/>
      <c r="W491" s="85"/>
      <c r="X491" s="85"/>
      <c r="Y491" s="85"/>
      <c r="Z491" s="76"/>
    </row>
    <row r="492" spans="1:26" s="77" customFormat="1" ht="25.5" customHeight="1">
      <c r="A492" s="81"/>
      <c r="B492" s="53"/>
      <c r="C492" s="16"/>
      <c r="D492" s="16"/>
      <c r="E492" s="320"/>
      <c r="F492" s="86" t="s">
        <v>69</v>
      </c>
      <c r="G492" s="310" t="str">
        <f>Translations!$B$76</f>
        <v>triangular distribution: this type of distribution is typically used e.g. where there is only limited sample data for a population, cases where the relationship between variables is known but data is scarce, etc.</v>
      </c>
      <c r="H492" s="310"/>
      <c r="I492" s="310"/>
      <c r="J492" s="310"/>
      <c r="K492" s="310"/>
      <c r="L492" s="310"/>
      <c r="M492" s="310"/>
      <c r="N492" s="310"/>
      <c r="O492" s="83"/>
      <c r="P492" s="84"/>
      <c r="Q492" s="84"/>
      <c r="R492" s="84"/>
      <c r="S492" s="84"/>
      <c r="T492" s="84"/>
      <c r="U492" s="84"/>
      <c r="V492" s="84"/>
      <c r="W492" s="85"/>
      <c r="X492" s="85"/>
      <c r="Y492" s="85"/>
      <c r="Z492" s="76"/>
    </row>
    <row r="493" spans="1:26" s="77" customFormat="1" ht="12.75" customHeight="1">
      <c r="A493" s="81"/>
      <c r="B493" s="53"/>
      <c r="C493" s="16"/>
      <c r="D493" s="16"/>
      <c r="E493" s="321"/>
      <c r="F493" s="86" t="s">
        <v>69</v>
      </c>
      <c r="G493" s="315" t="str">
        <f>Translations!$B$77</f>
        <v>unknown distribution: if the distribution is unknown, a normal distribution is assumed.</v>
      </c>
      <c r="H493" s="315"/>
      <c r="I493" s="315"/>
      <c r="J493" s="315"/>
      <c r="K493" s="315"/>
      <c r="L493" s="315"/>
      <c r="M493" s="315"/>
      <c r="N493" s="315"/>
      <c r="O493" s="83"/>
      <c r="P493" s="84"/>
      <c r="Q493" s="84"/>
      <c r="R493" s="84"/>
      <c r="S493" s="84"/>
      <c r="T493" s="84"/>
      <c r="U493" s="84"/>
      <c r="V493" s="84"/>
      <c r="W493" s="85"/>
      <c r="X493" s="85"/>
      <c r="Y493" s="85"/>
      <c r="Z493" s="76"/>
    </row>
    <row r="494" spans="1:26" s="77" customFormat="1" ht="12.75" customHeight="1">
      <c r="A494" s="52"/>
      <c r="B494" s="53"/>
      <c r="C494" s="79"/>
      <c r="D494" s="16"/>
      <c r="E494" s="319" t="str">
        <f>Translations!$B$78</f>
        <v>Standard or expanded uncertainty?</v>
      </c>
      <c r="F494" s="312" t="str">
        <f>Translations!$B$79</f>
        <v>For normal distributions, please enter here whether the uncertainty provided is the standard (1σ, k=1, 68%) or expanded (2σ, k=2, 95%) uncertainty.</v>
      </c>
      <c r="G494" s="312"/>
      <c r="H494" s="312"/>
      <c r="I494" s="312"/>
      <c r="J494" s="312"/>
      <c r="K494" s="312"/>
      <c r="L494" s="312"/>
      <c r="M494" s="312"/>
      <c r="N494" s="312"/>
      <c r="O494" s="55"/>
      <c r="P494" s="52"/>
      <c r="Q494" s="52"/>
      <c r="R494" s="52"/>
      <c r="S494" s="52"/>
      <c r="T494" s="52"/>
      <c r="U494" s="52"/>
      <c r="V494" s="52"/>
      <c r="W494" s="52"/>
      <c r="X494" s="52"/>
      <c r="Y494" s="52"/>
      <c r="Z494" s="76"/>
    </row>
    <row r="495" spans="1:26" s="77" customFormat="1" ht="25.5" customHeight="1">
      <c r="A495" s="52"/>
      <c r="B495" s="53"/>
      <c r="C495" s="79"/>
      <c r="D495" s="16"/>
      <c r="E495" s="321"/>
      <c r="F495" s="312" t="str">
        <f>Translations!$B$80</f>
        <v>For all other types of distribution, entries here are not relevant and the cell will be greyed out.</v>
      </c>
      <c r="G495" s="312"/>
      <c r="H495" s="312"/>
      <c r="I495" s="312"/>
      <c r="J495" s="312"/>
      <c r="K495" s="312"/>
      <c r="L495" s="312"/>
      <c r="M495" s="312"/>
      <c r="N495" s="312"/>
      <c r="O495" s="55"/>
      <c r="P495" s="52"/>
      <c r="Q495" s="52"/>
      <c r="R495" s="52"/>
      <c r="S495" s="52"/>
      <c r="T495" s="52"/>
      <c r="U495" s="52"/>
      <c r="V495" s="52"/>
      <c r="W495" s="52"/>
      <c r="X495" s="52"/>
      <c r="Y495" s="52"/>
      <c r="Z495" s="76"/>
    </row>
    <row r="496" spans="1:26" s="77" customFormat="1" ht="25.5" customHeight="1">
      <c r="A496" s="52"/>
      <c r="B496" s="53"/>
      <c r="C496" s="79"/>
      <c r="D496" s="16"/>
      <c r="E496" s="319" t="str">
        <f>Translations!$B$81</f>
        <v>Value "in service"?</v>
      </c>
      <c r="F496"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496" s="312"/>
      <c r="H496" s="312"/>
      <c r="I496" s="312"/>
      <c r="J496" s="312"/>
      <c r="K496" s="312"/>
      <c r="L496" s="312"/>
      <c r="M496" s="312"/>
      <c r="N496" s="312"/>
      <c r="O496" s="55"/>
      <c r="P496" s="52"/>
      <c r="Q496" s="52"/>
      <c r="R496" s="52"/>
      <c r="S496" s="52"/>
      <c r="T496" s="52"/>
      <c r="U496" s="52"/>
      <c r="V496" s="52"/>
      <c r="W496" s="52"/>
      <c r="X496" s="52"/>
      <c r="Y496" s="52"/>
      <c r="Z496" s="76"/>
    </row>
    <row r="497" spans="1:26" s="77" customFormat="1" ht="25.5" customHeight="1">
      <c r="A497" s="52"/>
      <c r="B497" s="53"/>
      <c r="C497" s="79"/>
      <c r="D497" s="16"/>
      <c r="E497" s="321"/>
      <c r="F497" s="312" t="str">
        <f>Translations!$B$83</f>
        <v>The uncertainty would be "not in service" if it relates e.g. to the maximum permissible error (but not in service), calibration certificates etc.</v>
      </c>
      <c r="G497" s="312"/>
      <c r="H497" s="312"/>
      <c r="I497" s="312"/>
      <c r="J497" s="312"/>
      <c r="K497" s="312"/>
      <c r="L497" s="312"/>
      <c r="M497" s="312"/>
      <c r="N497" s="312"/>
      <c r="O497" s="55"/>
      <c r="P497" s="52"/>
      <c r="Q497" s="52"/>
      <c r="R497" s="52"/>
      <c r="S497" s="52"/>
      <c r="T497" s="52"/>
      <c r="U497" s="52"/>
      <c r="V497" s="52"/>
      <c r="W497" s="52"/>
      <c r="X497" s="52"/>
      <c r="Y497" s="52"/>
      <c r="Z497" s="76"/>
    </row>
    <row r="498" spans="1:26" s="77" customFormat="1" ht="12.75" customHeight="1">
      <c r="A498" s="52"/>
      <c r="B498" s="53"/>
      <c r="C498" s="79"/>
      <c r="D498" s="16"/>
      <c r="E498" s="319" t="str">
        <f>Translations!$B$84</f>
        <v>Conversion factor to "in service"</v>
      </c>
      <c r="F498" s="312" t="str">
        <f>Translations!$B$85</f>
        <v>Please enter here the conversion factor for the uncertainty "in service". If "in service" is selected above, the cell will be greyed out and a value of 1 applied. </v>
      </c>
      <c r="G498" s="312"/>
      <c r="H498" s="312"/>
      <c r="I498" s="312"/>
      <c r="J498" s="312"/>
      <c r="K498" s="312"/>
      <c r="L498" s="312"/>
      <c r="M498" s="312"/>
      <c r="N498" s="312"/>
      <c r="O498" s="55"/>
      <c r="P498" s="52"/>
      <c r="Q498" s="52"/>
      <c r="R498" s="52"/>
      <c r="S498" s="52"/>
      <c r="T498" s="52"/>
      <c r="U498" s="52"/>
      <c r="V498" s="52"/>
      <c r="W498" s="52"/>
      <c r="X498" s="52"/>
      <c r="Y498" s="52"/>
      <c r="Z498" s="76"/>
    </row>
    <row r="499" spans="1:26" s="77" customFormat="1" ht="54.75" customHeight="1">
      <c r="A499" s="52"/>
      <c r="B499" s="53"/>
      <c r="C499" s="79"/>
      <c r="D499" s="16"/>
      <c r="E499" s="326"/>
      <c r="F499"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499" s="336"/>
      <c r="H499" s="336"/>
      <c r="I499" s="336"/>
      <c r="J499" s="336"/>
      <c r="K499" s="336"/>
      <c r="L499" s="336"/>
      <c r="M499" s="336"/>
      <c r="N499" s="336"/>
      <c r="O499" s="55"/>
      <c r="P499" s="52"/>
      <c r="Q499" s="52"/>
      <c r="R499" s="52"/>
      <c r="S499" s="52"/>
      <c r="T499" s="52"/>
      <c r="U499" s="52"/>
      <c r="V499" s="52"/>
      <c r="W499" s="52"/>
      <c r="X499" s="52"/>
      <c r="Y499" s="52"/>
      <c r="Z499" s="76"/>
    </row>
    <row r="500" spans="1:26" s="77" customFormat="1" ht="12.75" customHeight="1">
      <c r="A500" s="52"/>
      <c r="B500" s="53"/>
      <c r="C500" s="79"/>
      <c r="D500" s="16"/>
      <c r="E500" s="321"/>
      <c r="F500" s="340" t="str">
        <f>Translations!$B$87</f>
        <v>If no entries are made here, a value of 2 to convert the uncertainty to "in service" will be applied.</v>
      </c>
      <c r="G500" s="340"/>
      <c r="H500" s="340"/>
      <c r="I500" s="340"/>
      <c r="J500" s="340"/>
      <c r="K500" s="340"/>
      <c r="L500" s="340"/>
      <c r="M500" s="340"/>
      <c r="N500" s="340"/>
      <c r="O500" s="55"/>
      <c r="P500" s="52"/>
      <c r="Q500" s="52"/>
      <c r="R500" s="52"/>
      <c r="S500" s="52"/>
      <c r="T500" s="52"/>
      <c r="U500" s="52"/>
      <c r="V500" s="52"/>
      <c r="W500" s="52"/>
      <c r="X500" s="52"/>
      <c r="Y500" s="52"/>
      <c r="Z500" s="76"/>
    </row>
    <row r="501" spans="1:26" s="77" customFormat="1" ht="12.75" customHeight="1">
      <c r="A501" s="52"/>
      <c r="B501" s="53"/>
      <c r="C501" s="79"/>
      <c r="D501" s="16"/>
      <c r="E501" s="319" t="str">
        <f>Translations!$B$88</f>
        <v>Correlated or uncorrelated?</v>
      </c>
      <c r="F501" s="312" t="str">
        <f>Translations!$B$89</f>
        <v>Please enter here whether the individual measurements are correlated or uncorrelated. </v>
      </c>
      <c r="G501" s="312"/>
      <c r="H501" s="312"/>
      <c r="I501" s="312"/>
      <c r="J501" s="312"/>
      <c r="K501" s="312"/>
      <c r="L501" s="312"/>
      <c r="M501" s="312"/>
      <c r="N501" s="312"/>
      <c r="O501" s="55"/>
      <c r="P501" s="52"/>
      <c r="Q501" s="52"/>
      <c r="R501" s="52"/>
      <c r="S501" s="52"/>
      <c r="T501" s="52"/>
      <c r="U501" s="52"/>
      <c r="V501" s="52"/>
      <c r="W501" s="52"/>
      <c r="X501" s="52"/>
      <c r="Y501" s="52"/>
      <c r="Z501" s="76"/>
    </row>
    <row r="502" spans="1:26" s="77" customFormat="1" ht="49.5" customHeight="1">
      <c r="A502" s="52"/>
      <c r="B502" s="53"/>
      <c r="C502" s="79"/>
      <c r="D502" s="16"/>
      <c r="E502" s="320"/>
      <c r="F502"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502" s="312"/>
      <c r="H502" s="312"/>
      <c r="I502" s="312"/>
      <c r="J502" s="312"/>
      <c r="K502" s="312"/>
      <c r="L502" s="312"/>
      <c r="M502" s="312"/>
      <c r="N502" s="312"/>
      <c r="O502" s="55"/>
      <c r="P502" s="52"/>
      <c r="Q502" s="52"/>
      <c r="R502" s="52"/>
      <c r="S502" s="52"/>
      <c r="T502" s="52"/>
      <c r="U502" s="52"/>
      <c r="V502" s="52"/>
      <c r="W502" s="52"/>
      <c r="X502" s="52"/>
      <c r="Y502" s="52"/>
      <c r="Z502" s="76"/>
    </row>
    <row r="503" spans="1:26" s="77" customFormat="1" ht="24" customHeight="1">
      <c r="A503" s="52"/>
      <c r="B503" s="53"/>
      <c r="C503" s="79"/>
      <c r="D503" s="16"/>
      <c r="E503" s="320"/>
      <c r="F503" s="312" t="str">
        <f>Translations!$B$91</f>
        <v>In practice, input quantities are often correlated because the same physical measurement standard, measuring instrument, reference date, or even measurement method is used in the estimation of their values.</v>
      </c>
      <c r="G503" s="312"/>
      <c r="H503" s="312"/>
      <c r="I503" s="312"/>
      <c r="J503" s="312"/>
      <c r="K503" s="312"/>
      <c r="L503" s="312"/>
      <c r="M503" s="312"/>
      <c r="N503" s="312"/>
      <c r="O503" s="55"/>
      <c r="P503" s="52"/>
      <c r="Q503" s="52"/>
      <c r="R503" s="52"/>
      <c r="S503" s="52"/>
      <c r="T503" s="52"/>
      <c r="U503" s="52"/>
      <c r="V503" s="52"/>
      <c r="W503" s="52"/>
      <c r="X503" s="52"/>
      <c r="Y503" s="52"/>
      <c r="Z503" s="76"/>
    </row>
    <row r="504" spans="1:26" s="77" customFormat="1" ht="24" customHeight="1">
      <c r="A504" s="52"/>
      <c r="B504" s="53"/>
      <c r="C504" s="79"/>
      <c r="D504" s="16"/>
      <c r="E504" s="320"/>
      <c r="F504" s="312" t="str">
        <f>Translations!$B$92</f>
        <v>Example: Each batch of a solid material purchased on the market is measured by the operator's weighbridge. In this case the measurements may have to be assumed as being correlated.</v>
      </c>
      <c r="G504" s="312"/>
      <c r="H504" s="312"/>
      <c r="I504" s="312"/>
      <c r="J504" s="312"/>
      <c r="K504" s="312"/>
      <c r="L504" s="312"/>
      <c r="M504" s="312"/>
      <c r="N504" s="312"/>
      <c r="O504" s="55"/>
      <c r="P504" s="52"/>
      <c r="Q504" s="52"/>
      <c r="R504" s="52"/>
      <c r="S504" s="52"/>
      <c r="T504" s="52"/>
      <c r="U504" s="52"/>
      <c r="V504" s="52"/>
      <c r="W504" s="52"/>
      <c r="X504" s="52"/>
      <c r="Y504" s="52"/>
      <c r="Z504" s="76"/>
    </row>
    <row r="505" spans="1:26" s="77" customFormat="1" ht="4.5" customHeight="1">
      <c r="A505" s="52"/>
      <c r="B505" s="53"/>
      <c r="C505" s="79"/>
      <c r="D505" s="16"/>
      <c r="E505" s="80"/>
      <c r="F505" s="80"/>
      <c r="G505" s="80"/>
      <c r="H505" s="80"/>
      <c r="I505" s="80"/>
      <c r="J505" s="80"/>
      <c r="K505" s="80"/>
      <c r="L505" s="80"/>
      <c r="M505" s="80"/>
      <c r="N505" s="80"/>
      <c r="O505" s="55"/>
      <c r="P505" s="52"/>
      <c r="Q505" s="52"/>
      <c r="R505" s="52"/>
      <c r="S505" s="52"/>
      <c r="T505" s="52"/>
      <c r="U505" s="52"/>
      <c r="V505" s="52"/>
      <c r="W505" s="52"/>
      <c r="X505" s="52"/>
      <c r="Y505" s="52"/>
      <c r="Z505" s="76"/>
    </row>
    <row r="506" spans="1:26" s="77" customFormat="1" ht="12.75" customHeight="1">
      <c r="A506" s="52"/>
      <c r="B506" s="53"/>
      <c r="C506" s="79"/>
      <c r="D506" s="87" t="s">
        <v>254</v>
      </c>
      <c r="E506" s="323" t="str">
        <f>Translations!$B$93</f>
        <v>Amount of fuel or material imported to/consumed within the installation</v>
      </c>
      <c r="F506" s="323"/>
      <c r="G506" s="323"/>
      <c r="H506" s="323"/>
      <c r="I506" s="323"/>
      <c r="J506" s="323"/>
      <c r="K506" s="323"/>
      <c r="L506" s="323"/>
      <c r="M506" s="323"/>
      <c r="N506" s="323"/>
      <c r="O506" s="55"/>
      <c r="P506" s="52"/>
      <c r="Q506" s="52"/>
      <c r="R506" s="52"/>
      <c r="S506" s="52"/>
      <c r="T506" s="52"/>
      <c r="U506" s="52"/>
      <c r="V506" s="52"/>
      <c r="W506" s="52"/>
      <c r="X506" s="52"/>
      <c r="Y506" s="52"/>
      <c r="Z506" s="76"/>
    </row>
    <row r="507" spans="1:26" s="77" customFormat="1" ht="49.5" customHeight="1">
      <c r="A507" s="52"/>
      <c r="B507" s="53"/>
      <c r="C507" s="79"/>
      <c r="D507" s="16"/>
      <c r="E507" s="183" t="str">
        <f>Translations!$B$94</f>
        <v>Name or brief description</v>
      </c>
      <c r="F507" s="88" t="str">
        <f>Translations!$B$95</f>
        <v>Quantity per measurement [e.g. t or Nm³] </v>
      </c>
      <c r="G507" s="88" t="str">
        <f>Translations!$B$96</f>
        <v>Annual number of measurements</v>
      </c>
      <c r="H507" s="88" t="str">
        <f>Translations!$B$97</f>
        <v>Annual quantity [e.g. t or Nm³] </v>
      </c>
      <c r="I507" s="88" t="str">
        <f>Translations!$B$67</f>
        <v>Uncertainty related to each measurement</v>
      </c>
      <c r="J507" s="88" t="str">
        <f>Translations!$B$72</f>
        <v>Type of distribution</v>
      </c>
      <c r="K507" s="88" t="str">
        <f>Translations!$B$78</f>
        <v>Standard or expanded uncertainty?</v>
      </c>
      <c r="L507" s="88" t="str">
        <f>Translations!$B$81</f>
        <v>Value "in service"?</v>
      </c>
      <c r="M507" s="88" t="str">
        <f>Translations!$B$84</f>
        <v>Conversion factor to "in service"</v>
      </c>
      <c r="N507" s="88" t="str">
        <f>Translations!$B$88</f>
        <v>Correlated or uncorrelated?</v>
      </c>
      <c r="O507" s="55"/>
      <c r="P507" s="52"/>
      <c r="Q507" s="52"/>
      <c r="R507" s="89" t="s">
        <v>226</v>
      </c>
      <c r="S507" s="89" t="s">
        <v>224</v>
      </c>
      <c r="T507" s="89" t="s">
        <v>225</v>
      </c>
      <c r="U507" s="89" t="s">
        <v>241</v>
      </c>
      <c r="V507" s="89" t="s">
        <v>305</v>
      </c>
      <c r="W507" s="89" t="s">
        <v>227</v>
      </c>
      <c r="X507" s="89" t="s">
        <v>228</v>
      </c>
      <c r="Y507" s="89" t="s">
        <v>306</v>
      </c>
      <c r="Z507" s="76"/>
    </row>
    <row r="508" spans="1:26" s="77" customFormat="1" ht="12.75" customHeight="1">
      <c r="A508" s="52"/>
      <c r="B508" s="53"/>
      <c r="C508" s="79"/>
      <c r="D508" s="90" t="s">
        <v>255</v>
      </c>
      <c r="E508" s="180"/>
      <c r="F508" s="2"/>
      <c r="G508" s="2"/>
      <c r="H508" s="91">
        <f>IF(COUNT(F508:G508)&gt;0,F508*G508,"")</f>
      </c>
      <c r="I508" s="3"/>
      <c r="J508" s="4"/>
      <c r="K508" s="4"/>
      <c r="L508" s="6"/>
      <c r="M508" s="186"/>
      <c r="N508" s="6"/>
      <c r="O508" s="55"/>
      <c r="P508" s="52"/>
      <c r="Q508" s="52"/>
      <c r="R508" s="92">
        <f>IF(J508="",INDEX(EUconst_DistributionCorrection,1),INDEX(EUconst_DistributionCorrection,MATCH(J508,EUconst_DistributionType,0)))</f>
        <v>1</v>
      </c>
      <c r="S508" s="93">
        <f>IF(OR(K508="",J508=INDEX(EUconst_DistributionType,2),J508=INDEX(EUconst_DistributionType,3)),INDEX(EUconst_ConfidenceLevel,1),INDEX(EUconst_ConfidenceLevel,MATCH(K508,EUconst_UncertaintyType,0)))</f>
        <v>0.682689250166422</v>
      </c>
      <c r="T508" s="94">
        <f>IF(N508="",2,INDEX(EUconst_CorrelationFactor,MATCH(N508,EUconst_CorrelationType,0)))</f>
        <v>2</v>
      </c>
      <c r="U508" s="95" t="b">
        <f>OR(J508=INDEX(EUconst_DistributionType,2),J508=INDEX(EUconst_DistributionType,3))</f>
        <v>0</v>
      </c>
      <c r="V508" s="189">
        <f>IF(L508=INDEX(EUconst_InService,1),1,IF(M508="",2,M508))</f>
        <v>2</v>
      </c>
      <c r="W508" s="97">
        <f>IF(F508="","",ABS(G508)^T508*(ABS(F508)*I508*V508/R508/TINV(1-S508,10^6))^2)</f>
      </c>
      <c r="X508" s="97" t="b">
        <f>OR(INDEX(EUconst_DistributionType,2)=J508,INDEX(EUconst_DistributionType,3)=J508)</f>
        <v>0</v>
      </c>
      <c r="Y508" s="97" t="b">
        <f>L508=INDEX(EUconst_InService,1)</f>
        <v>0</v>
      </c>
      <c r="Z508" s="76"/>
    </row>
    <row r="509" spans="1:26" s="77" customFormat="1" ht="12.75" customHeight="1">
      <c r="A509" s="52"/>
      <c r="B509" s="53"/>
      <c r="C509" s="79"/>
      <c r="D509" s="90" t="s">
        <v>256</v>
      </c>
      <c r="E509" s="181"/>
      <c r="F509" s="5"/>
      <c r="G509" s="5"/>
      <c r="H509" s="99">
        <f>IF(COUNT(F509:G509)&gt;0,F509*G509,"")</f>
      </c>
      <c r="I509" s="6"/>
      <c r="J509" s="7"/>
      <c r="K509" s="7"/>
      <c r="L509" s="6"/>
      <c r="M509" s="187"/>
      <c r="N509" s="6"/>
      <c r="O509" s="55"/>
      <c r="P509" s="52"/>
      <c r="Q509" s="52"/>
      <c r="R509" s="92">
        <f>IF(J509="",INDEX(EUconst_DistributionCorrection,1),INDEX(EUconst_DistributionCorrection,MATCH(J509,EUconst_DistributionType,0)))</f>
        <v>1</v>
      </c>
      <c r="S509" s="93">
        <f>IF(OR(K509="",J509=INDEX(EUconst_DistributionType,2),J509=INDEX(EUconst_DistributionType,3)),INDEX(EUconst_ConfidenceLevel,1),INDEX(EUconst_ConfidenceLevel,MATCH(K509,EUconst_UncertaintyType,0)))</f>
        <v>0.682689250166422</v>
      </c>
      <c r="T509" s="94">
        <f>IF(N509="",2,INDEX(EUconst_CorrelationFactor,MATCH(N509,EUconst_CorrelationType,0)))</f>
        <v>2</v>
      </c>
      <c r="U509" s="95" t="b">
        <f>OR(J509=INDEX(EUconst_DistributionType,2),J509=INDEX(EUconst_DistributionType,3))</f>
        <v>0</v>
      </c>
      <c r="V509" s="189">
        <f>IF(L509=INDEX(EUconst_InService,1),1,IF(M509="",2,M509))</f>
        <v>2</v>
      </c>
      <c r="W509" s="97">
        <f>IF(F509="","",ABS(G509)^T509*(ABS(F509)*I509*V509/R509/TINV(1-S509,10^6))^2)</f>
      </c>
      <c r="X509" s="97" t="b">
        <f>OR(INDEX(EUconst_DistributionType,2)=J509,INDEX(EUconst_DistributionType,3)=J509)</f>
        <v>0</v>
      </c>
      <c r="Y509" s="97" t="b">
        <f>L509=INDEX(EUconst_InService,1)</f>
        <v>0</v>
      </c>
      <c r="Z509" s="76"/>
    </row>
    <row r="510" spans="1:26" s="77" customFormat="1" ht="12.75" customHeight="1">
      <c r="A510" s="52"/>
      <c r="B510" s="53"/>
      <c r="C510" s="79"/>
      <c r="D510" s="90" t="s">
        <v>253</v>
      </c>
      <c r="E510" s="181"/>
      <c r="F510" s="5"/>
      <c r="G510" s="5"/>
      <c r="H510" s="99">
        <f>IF(COUNT(F510:G510)&gt;0,F510*G510,"")</f>
      </c>
      <c r="I510" s="6"/>
      <c r="J510" s="7"/>
      <c r="K510" s="7"/>
      <c r="L510" s="6"/>
      <c r="M510" s="187"/>
      <c r="N510" s="6"/>
      <c r="O510" s="55"/>
      <c r="P510" s="52"/>
      <c r="Q510" s="52"/>
      <c r="R510" s="92">
        <f>IF(J510="",INDEX(EUconst_DistributionCorrection,1),INDEX(EUconst_DistributionCorrection,MATCH(J510,EUconst_DistributionType,0)))</f>
        <v>1</v>
      </c>
      <c r="S510" s="93">
        <f>IF(OR(K510="",J510=INDEX(EUconst_DistributionType,2),J510=INDEX(EUconst_DistributionType,3)),INDEX(EUconst_ConfidenceLevel,1),INDEX(EUconst_ConfidenceLevel,MATCH(K510,EUconst_UncertaintyType,0)))</f>
        <v>0.682689250166422</v>
      </c>
      <c r="T510" s="94">
        <f>IF(N510="",2,INDEX(EUconst_CorrelationFactor,MATCH(N510,EUconst_CorrelationType,0)))</f>
        <v>2</v>
      </c>
      <c r="U510" s="95" t="b">
        <f>OR(J510=INDEX(EUconst_DistributionType,2),J510=INDEX(EUconst_DistributionType,3))</f>
        <v>0</v>
      </c>
      <c r="V510" s="189">
        <f>IF(L510=INDEX(EUconst_InService,1),1,IF(M510="",2,M510))</f>
        <v>2</v>
      </c>
      <c r="W510" s="97">
        <f>IF(F510="","",ABS(G510)^T510*(ABS(F510)*I510*V510/R510/TINV(1-S510,10^6))^2)</f>
      </c>
      <c r="X510" s="97" t="b">
        <f>OR(INDEX(EUconst_DistributionType,2)=J510,INDEX(EUconst_DistributionType,3)=J510)</f>
        <v>0</v>
      </c>
      <c r="Y510" s="97" t="b">
        <f>L510=INDEX(EUconst_InService,1)</f>
        <v>0</v>
      </c>
      <c r="Z510" s="76"/>
    </row>
    <row r="511" spans="1:26" s="77" customFormat="1" ht="12.75" customHeight="1">
      <c r="A511" s="52"/>
      <c r="B511" s="53"/>
      <c r="C511" s="79"/>
      <c r="D511" s="90" t="s">
        <v>257</v>
      </c>
      <c r="E511" s="181"/>
      <c r="F511" s="5"/>
      <c r="G511" s="5"/>
      <c r="H511" s="99">
        <f>IF(COUNT(F511:G511)&gt;0,F511*G511,"")</f>
      </c>
      <c r="I511" s="6"/>
      <c r="J511" s="7"/>
      <c r="K511" s="7"/>
      <c r="L511" s="6"/>
      <c r="M511" s="187"/>
      <c r="N511" s="6"/>
      <c r="O511" s="55"/>
      <c r="P511" s="52"/>
      <c r="Q511" s="52"/>
      <c r="R511" s="92">
        <f>IF(J511="",INDEX(EUconst_DistributionCorrection,1),INDEX(EUconst_DistributionCorrection,MATCH(J511,EUconst_DistributionType,0)))</f>
        <v>1</v>
      </c>
      <c r="S511" s="93">
        <f>IF(OR(K511="",J511=INDEX(EUconst_DistributionType,2),J511=INDEX(EUconst_DistributionType,3)),INDEX(EUconst_ConfidenceLevel,1),INDEX(EUconst_ConfidenceLevel,MATCH(K511,EUconst_UncertaintyType,0)))</f>
        <v>0.682689250166422</v>
      </c>
      <c r="T511" s="94">
        <f>IF(N511="",2,INDEX(EUconst_CorrelationFactor,MATCH(N511,EUconst_CorrelationType,0)))</f>
        <v>2</v>
      </c>
      <c r="U511" s="95" t="b">
        <f>OR(J511=INDEX(EUconst_DistributionType,2),J511=INDEX(EUconst_DistributionType,3))</f>
        <v>0</v>
      </c>
      <c r="V511" s="189">
        <f>IF(L511=INDEX(EUconst_InService,1),1,IF(M511="",2,M511))</f>
        <v>2</v>
      </c>
      <c r="W511" s="97">
        <f>IF(F511="","",ABS(G511)^T511*(ABS(F511)*I511*V511/R511/TINV(1-S511,10^6))^2)</f>
      </c>
      <c r="X511" s="97" t="b">
        <f>OR(INDEX(EUconst_DistributionType,2)=J511,INDEX(EUconst_DistributionType,3)=J511)</f>
        <v>0</v>
      </c>
      <c r="Y511" s="97" t="b">
        <f>L511=INDEX(EUconst_InService,1)</f>
        <v>0</v>
      </c>
      <c r="Z511" s="76"/>
    </row>
    <row r="512" spans="1:26" s="77" customFormat="1" ht="12.75" customHeight="1">
      <c r="A512" s="52"/>
      <c r="B512" s="53"/>
      <c r="C512" s="79"/>
      <c r="D512" s="90" t="s">
        <v>258</v>
      </c>
      <c r="E512" s="182"/>
      <c r="F512" s="8"/>
      <c r="G512" s="8"/>
      <c r="H512" s="100">
        <f>IF(COUNT(F512:G512)&gt;0,F512*G512,"")</f>
      </c>
      <c r="I512" s="9"/>
      <c r="J512" s="10"/>
      <c r="K512" s="10"/>
      <c r="L512" s="9"/>
      <c r="M512" s="188"/>
      <c r="N512" s="9"/>
      <c r="O512" s="55"/>
      <c r="P512" s="52"/>
      <c r="Q512" s="52"/>
      <c r="R512" s="92">
        <f>IF(J512="",INDEX(EUconst_DistributionCorrection,1),INDEX(EUconst_DistributionCorrection,MATCH(J512,EUconst_DistributionType,0)))</f>
        <v>1</v>
      </c>
      <c r="S512" s="93">
        <f>IF(OR(K512="",J512=INDEX(EUconst_DistributionType,2),J512=INDEX(EUconst_DistributionType,3)),INDEX(EUconst_ConfidenceLevel,1),INDEX(EUconst_ConfidenceLevel,MATCH(K512,EUconst_UncertaintyType,0)))</f>
        <v>0.682689250166422</v>
      </c>
      <c r="T512" s="94">
        <f>IF(N512="",2,INDEX(EUconst_CorrelationFactor,MATCH(N512,EUconst_CorrelationType,0)))</f>
        <v>2</v>
      </c>
      <c r="U512" s="95" t="b">
        <f>OR(J512=INDEX(EUconst_DistributionType,2),J512=INDEX(EUconst_DistributionType,3))</f>
        <v>0</v>
      </c>
      <c r="V512" s="189">
        <f>IF(L512=INDEX(EUconst_InService,1),1,IF(M512="",2,M512))</f>
        <v>2</v>
      </c>
      <c r="W512" s="97">
        <f>IF(F512="","",ABS(G512)^T512*(ABS(F512)*I512*V512/R512/TINV(1-S512,10^6))^2)</f>
      </c>
      <c r="X512" s="97" t="b">
        <f>OR(INDEX(EUconst_DistributionType,2)=J512,INDEX(EUconst_DistributionType,3)=J512)</f>
        <v>0</v>
      </c>
      <c r="Y512" s="97" t="b">
        <f>L512=INDEX(EUconst_InService,1)</f>
        <v>0</v>
      </c>
      <c r="Z512" s="76">
        <f>IF(F512="","",ABS(G512)^T512*(ABS(F512)*I512/R512/TINV(1-S512,10^6))^2)</f>
      </c>
    </row>
    <row r="513" spans="1:26" s="77" customFormat="1" ht="4.5" customHeight="1">
      <c r="A513" s="52"/>
      <c r="B513" s="53"/>
      <c r="C513" s="79"/>
      <c r="D513" s="16"/>
      <c r="E513" s="80"/>
      <c r="F513" s="80"/>
      <c r="G513" s="80"/>
      <c r="H513" s="80"/>
      <c r="K513" s="80"/>
      <c r="L513" s="80"/>
      <c r="M513" s="80"/>
      <c r="O513" s="55"/>
      <c r="P513" s="52"/>
      <c r="Q513" s="52"/>
      <c r="R513" s="96"/>
      <c r="S513" s="96"/>
      <c r="T513" s="96"/>
      <c r="U513" s="52"/>
      <c r="V513" s="96"/>
      <c r="W513" s="96"/>
      <c r="X513" s="96"/>
      <c r="Y513" s="96"/>
      <c r="Z513" s="76"/>
    </row>
    <row r="514" spans="1:26" s="77" customFormat="1" ht="12.75" customHeight="1">
      <c r="A514" s="52"/>
      <c r="B514" s="53"/>
      <c r="C514" s="79"/>
      <c r="D514" s="87" t="s">
        <v>259</v>
      </c>
      <c r="E514" s="323" t="str">
        <f>Translations!$B$98</f>
        <v>Amount of fuel or material exported from the installation</v>
      </c>
      <c r="F514" s="323"/>
      <c r="G514" s="323"/>
      <c r="H514" s="323"/>
      <c r="I514" s="323"/>
      <c r="J514" s="323"/>
      <c r="K514" s="323"/>
      <c r="L514" s="323"/>
      <c r="M514" s="323"/>
      <c r="N514" s="323"/>
      <c r="O514" s="55"/>
      <c r="P514" s="52"/>
      <c r="Q514" s="52"/>
      <c r="R514" s="52"/>
      <c r="S514" s="52"/>
      <c r="T514" s="52"/>
      <c r="U514" s="52"/>
      <c r="V514" s="52"/>
      <c r="W514" s="52"/>
      <c r="X514" s="52"/>
      <c r="Y514" s="52"/>
      <c r="Z514" s="76"/>
    </row>
    <row r="515" spans="1:26" s="77" customFormat="1" ht="49.5" customHeight="1">
      <c r="A515" s="52"/>
      <c r="B515" s="53"/>
      <c r="C515" s="79"/>
      <c r="D515" s="16"/>
      <c r="E515" s="183" t="str">
        <f>Translations!$B$94</f>
        <v>Name or brief description</v>
      </c>
      <c r="F515" s="88" t="str">
        <f>Translations!$B$99</f>
        <v>Quantity per delivery [e.g. t or Nm³] </v>
      </c>
      <c r="G515" s="88" t="str">
        <f>Translations!$B$100</f>
        <v>Annual number of deliveries</v>
      </c>
      <c r="H515" s="88" t="str">
        <f>Translations!$B$97</f>
        <v>Annual quantity [e.g. t or Nm³] </v>
      </c>
      <c r="I515" s="88" t="str">
        <f>Translations!$B$67</f>
        <v>Uncertainty related to each measurement</v>
      </c>
      <c r="J515" s="88" t="str">
        <f>Translations!$B$72</f>
        <v>Type of distribution</v>
      </c>
      <c r="K515" s="88" t="str">
        <f>Translations!$B$78</f>
        <v>Standard or expanded uncertainty?</v>
      </c>
      <c r="L515" s="88" t="str">
        <f>Translations!$B$81</f>
        <v>Value "in service"?</v>
      </c>
      <c r="M515" s="88" t="str">
        <f>Translations!$B$84</f>
        <v>Conversion factor to "in service"</v>
      </c>
      <c r="N515" s="88" t="str">
        <f>Translations!$B$88</f>
        <v>Correlated or uncorrelated?</v>
      </c>
      <c r="O515" s="55"/>
      <c r="P515" s="52"/>
      <c r="Q515" s="52"/>
      <c r="R515" s="89" t="s">
        <v>226</v>
      </c>
      <c r="S515" s="89" t="s">
        <v>224</v>
      </c>
      <c r="T515" s="89" t="s">
        <v>225</v>
      </c>
      <c r="U515" s="89" t="s">
        <v>241</v>
      </c>
      <c r="V515" s="89" t="s">
        <v>305</v>
      </c>
      <c r="W515" s="89" t="s">
        <v>227</v>
      </c>
      <c r="X515" s="89" t="s">
        <v>228</v>
      </c>
      <c r="Y515" s="89" t="s">
        <v>306</v>
      </c>
      <c r="Z515" s="76"/>
    </row>
    <row r="516" spans="1:26" s="77" customFormat="1" ht="12.75" customHeight="1">
      <c r="A516" s="52"/>
      <c r="B516" s="53"/>
      <c r="C516" s="79"/>
      <c r="D516" s="90" t="s">
        <v>255</v>
      </c>
      <c r="E516" s="180"/>
      <c r="F516" s="2"/>
      <c r="G516" s="2"/>
      <c r="H516" s="91">
        <f>IF(COUNT(F516:G516)&gt;0,F516*G516,"")</f>
      </c>
      <c r="I516" s="3"/>
      <c r="J516" s="4"/>
      <c r="K516" s="4"/>
      <c r="L516" s="6"/>
      <c r="M516" s="186"/>
      <c r="N516" s="3"/>
      <c r="O516" s="55"/>
      <c r="P516" s="52"/>
      <c r="Q516" s="52"/>
      <c r="R516" s="92">
        <f>IF(J516="",INDEX(EUconst_DistributionCorrection,1),INDEX(EUconst_DistributionCorrection,MATCH(J516,EUconst_DistributionType,0)))</f>
        <v>1</v>
      </c>
      <c r="S516" s="93">
        <f>IF(OR(K516="",J516=INDEX(EUconst_DistributionType,2),J516=INDEX(EUconst_DistributionType,3)),INDEX(EUconst_ConfidenceLevel,1),INDEX(EUconst_ConfidenceLevel,MATCH(K516,EUconst_UncertaintyType,0)))</f>
        <v>0.682689250166422</v>
      </c>
      <c r="T516" s="94">
        <f>IF(N516="",2,INDEX(EUconst_CorrelationFactor,MATCH(N516,EUconst_CorrelationType,0)))</f>
        <v>2</v>
      </c>
      <c r="U516" s="95" t="b">
        <f>OR(J516=INDEX(EUconst_DistributionType,2),J516=INDEX(EUconst_DistributionType,3))</f>
        <v>0</v>
      </c>
      <c r="V516" s="189">
        <f>IF(L516=INDEX(EUconst_InService,1),1,IF(M516="",2,M516))</f>
        <v>2</v>
      </c>
      <c r="W516" s="97">
        <f>IF(F516="","",ABS(G516)^T516*(ABS(F516)*I516*V516/R516/TINV(1-S516,10^6))^2)</f>
      </c>
      <c r="X516" s="97" t="b">
        <f>OR(INDEX(EUconst_DistributionType,2)=J516,INDEX(EUconst_DistributionType,3)=J516)</f>
        <v>0</v>
      </c>
      <c r="Y516" s="97" t="b">
        <f>L516=INDEX(EUconst_InService,1)</f>
        <v>0</v>
      </c>
      <c r="Z516" s="76"/>
    </row>
    <row r="517" spans="1:26" s="77" customFormat="1" ht="12.75" customHeight="1">
      <c r="A517" s="52"/>
      <c r="B517" s="53"/>
      <c r="C517" s="79"/>
      <c r="D517" s="90" t="s">
        <v>256</v>
      </c>
      <c r="E517" s="181"/>
      <c r="F517" s="5"/>
      <c r="G517" s="5"/>
      <c r="H517" s="99">
        <f>IF(COUNT(F517:G517)&gt;0,F517*G517,"")</f>
      </c>
      <c r="I517" s="6"/>
      <c r="J517" s="7"/>
      <c r="K517" s="7"/>
      <c r="L517" s="6"/>
      <c r="M517" s="187"/>
      <c r="N517" s="6"/>
      <c r="O517" s="55"/>
      <c r="P517" s="52"/>
      <c r="Q517" s="52"/>
      <c r="R517" s="92">
        <f>IF(J517="",INDEX(EUconst_DistributionCorrection,1),INDEX(EUconst_DistributionCorrection,MATCH(J517,EUconst_DistributionType,0)))</f>
        <v>1</v>
      </c>
      <c r="S517" s="93">
        <f>IF(OR(K517="",J517=INDEX(EUconst_DistributionType,2),J517=INDEX(EUconst_DistributionType,3)),INDEX(EUconst_ConfidenceLevel,1),INDEX(EUconst_ConfidenceLevel,MATCH(K517,EUconst_UncertaintyType,0)))</f>
        <v>0.682689250166422</v>
      </c>
      <c r="T517" s="94">
        <f>IF(N517="",2,INDEX(EUconst_CorrelationFactor,MATCH(N517,EUconst_CorrelationType,0)))</f>
        <v>2</v>
      </c>
      <c r="U517" s="95" t="b">
        <f>OR(J517=INDEX(EUconst_DistributionType,2),J517=INDEX(EUconst_DistributionType,3))</f>
        <v>0</v>
      </c>
      <c r="V517" s="189">
        <f>IF(L517=INDEX(EUconst_InService,1),1,IF(M517="",2,M517))</f>
        <v>2</v>
      </c>
      <c r="W517" s="97">
        <f>IF(F517="","",ABS(G517)^T517*(ABS(F517)*I517*V517/R517/TINV(1-S517,10^6))^2)</f>
      </c>
      <c r="X517" s="97" t="b">
        <f>OR(INDEX(EUconst_DistributionType,2)=J517,INDEX(EUconst_DistributionType,3)=J517)</f>
        <v>0</v>
      </c>
      <c r="Y517" s="97" t="b">
        <f>L517=INDEX(EUconst_InService,1)</f>
        <v>0</v>
      </c>
      <c r="Z517" s="76"/>
    </row>
    <row r="518" spans="1:26" s="77" customFormat="1" ht="12.75" customHeight="1">
      <c r="A518" s="52"/>
      <c r="B518" s="53"/>
      <c r="C518" s="79"/>
      <c r="D518" s="90" t="s">
        <v>253</v>
      </c>
      <c r="E518" s="181"/>
      <c r="F518" s="5"/>
      <c r="G518" s="5"/>
      <c r="H518" s="99">
        <f>IF(COUNT(F518:G518)&gt;0,F518*G518,"")</f>
      </c>
      <c r="I518" s="6"/>
      <c r="J518" s="7"/>
      <c r="K518" s="7"/>
      <c r="L518" s="6"/>
      <c r="M518" s="187"/>
      <c r="N518" s="6"/>
      <c r="O518" s="55"/>
      <c r="P518" s="52"/>
      <c r="Q518" s="52"/>
      <c r="R518" s="92">
        <f>IF(J518="",INDEX(EUconst_DistributionCorrection,1),INDEX(EUconst_DistributionCorrection,MATCH(J518,EUconst_DistributionType,0)))</f>
        <v>1</v>
      </c>
      <c r="S518" s="93">
        <f>IF(OR(K518="",J518=INDEX(EUconst_DistributionType,2),J518=INDEX(EUconst_DistributionType,3)),INDEX(EUconst_ConfidenceLevel,1),INDEX(EUconst_ConfidenceLevel,MATCH(K518,EUconst_UncertaintyType,0)))</f>
        <v>0.682689250166422</v>
      </c>
      <c r="T518" s="94">
        <f>IF(N518="",2,INDEX(EUconst_CorrelationFactor,MATCH(N518,EUconst_CorrelationType,0)))</f>
        <v>2</v>
      </c>
      <c r="U518" s="95" t="b">
        <f>OR(J518=INDEX(EUconst_DistributionType,2),J518=INDEX(EUconst_DistributionType,3))</f>
        <v>0</v>
      </c>
      <c r="V518" s="189">
        <f>IF(L518=INDEX(EUconst_InService,1),1,IF(M518="",2,M518))</f>
        <v>2</v>
      </c>
      <c r="W518" s="97">
        <f>IF(F518="","",ABS(G518)^T518*(ABS(F518)*I518*V518/R518/TINV(1-S518,10^6))^2)</f>
      </c>
      <c r="X518" s="97" t="b">
        <f>OR(INDEX(EUconst_DistributionType,2)=J518,INDEX(EUconst_DistributionType,3)=J518)</f>
        <v>0</v>
      </c>
      <c r="Y518" s="97" t="b">
        <f>L518=INDEX(EUconst_InService,1)</f>
        <v>0</v>
      </c>
      <c r="Z518" s="76"/>
    </row>
    <row r="519" spans="1:26" s="77" customFormat="1" ht="12.75" customHeight="1">
      <c r="A519" s="52"/>
      <c r="B519" s="53"/>
      <c r="C519" s="79"/>
      <c r="D519" s="90" t="s">
        <v>257</v>
      </c>
      <c r="E519" s="181"/>
      <c r="F519" s="5"/>
      <c r="G519" s="5"/>
      <c r="H519" s="99">
        <f>IF(COUNT(F519:G519)&gt;0,F519*G519,"")</f>
      </c>
      <c r="I519" s="6"/>
      <c r="J519" s="7"/>
      <c r="K519" s="7"/>
      <c r="L519" s="6"/>
      <c r="M519" s="187"/>
      <c r="N519" s="6"/>
      <c r="O519" s="55"/>
      <c r="P519" s="52"/>
      <c r="Q519" s="52"/>
      <c r="R519" s="92">
        <f>IF(J519="",INDEX(EUconst_DistributionCorrection,1),INDEX(EUconst_DistributionCorrection,MATCH(J519,EUconst_DistributionType,0)))</f>
        <v>1</v>
      </c>
      <c r="S519" s="93">
        <f>IF(OR(K519="",J519=INDEX(EUconst_DistributionType,2),J519=INDEX(EUconst_DistributionType,3)),INDEX(EUconst_ConfidenceLevel,1),INDEX(EUconst_ConfidenceLevel,MATCH(K519,EUconst_UncertaintyType,0)))</f>
        <v>0.682689250166422</v>
      </c>
      <c r="T519" s="94">
        <f>IF(N519="",2,INDEX(EUconst_CorrelationFactor,MATCH(N519,EUconst_CorrelationType,0)))</f>
        <v>2</v>
      </c>
      <c r="U519" s="95" t="b">
        <f>OR(J519=INDEX(EUconst_DistributionType,2),J519=INDEX(EUconst_DistributionType,3))</f>
        <v>0</v>
      </c>
      <c r="V519" s="189">
        <f>IF(L519=INDEX(EUconst_InService,1),1,IF(M519="",2,M519))</f>
        <v>2</v>
      </c>
      <c r="W519" s="97">
        <f>IF(F519="","",ABS(G519)^T519*(ABS(F519)*I519*V519/R519/TINV(1-S519,10^6))^2)</f>
      </c>
      <c r="X519" s="97" t="b">
        <f>OR(INDEX(EUconst_DistributionType,2)=J519,INDEX(EUconst_DistributionType,3)=J519)</f>
        <v>0</v>
      </c>
      <c r="Y519" s="97" t="b">
        <f>L519=INDEX(EUconst_InService,1)</f>
        <v>0</v>
      </c>
      <c r="Z519" s="76"/>
    </row>
    <row r="520" spans="1:26" s="77" customFormat="1" ht="12.75" customHeight="1">
      <c r="A520" s="52"/>
      <c r="B520" s="53"/>
      <c r="C520" s="79"/>
      <c r="D520" s="90" t="s">
        <v>258</v>
      </c>
      <c r="E520" s="182"/>
      <c r="F520" s="8"/>
      <c r="G520" s="8"/>
      <c r="H520" s="100">
        <f>IF(COUNT(F520:G520)&gt;0,F520*G520,"")</f>
      </c>
      <c r="I520" s="9"/>
      <c r="J520" s="10"/>
      <c r="K520" s="10"/>
      <c r="L520" s="9"/>
      <c r="M520" s="188"/>
      <c r="N520" s="9"/>
      <c r="O520" s="55"/>
      <c r="P520" s="52"/>
      <c r="Q520" s="52"/>
      <c r="R520" s="92">
        <f>IF(J520="",INDEX(EUconst_DistributionCorrection,1),INDEX(EUconst_DistributionCorrection,MATCH(J520,EUconst_DistributionType,0)))</f>
        <v>1</v>
      </c>
      <c r="S520" s="93">
        <f>IF(OR(K520="",J520=INDEX(EUconst_DistributionType,2),J520=INDEX(EUconst_DistributionType,3)),INDEX(EUconst_ConfidenceLevel,1),INDEX(EUconst_ConfidenceLevel,MATCH(K520,EUconst_UncertaintyType,0)))</f>
        <v>0.682689250166422</v>
      </c>
      <c r="T520" s="94">
        <f>IF(N520="",2,INDEX(EUconst_CorrelationFactor,MATCH(N520,EUconst_CorrelationType,0)))</f>
        <v>2</v>
      </c>
      <c r="U520" s="95" t="b">
        <f>OR(J520=INDEX(EUconst_DistributionType,2),J520=INDEX(EUconst_DistributionType,3))</f>
        <v>0</v>
      </c>
      <c r="V520" s="189">
        <f>IF(L520=INDEX(EUconst_InService,1),1,IF(M520="",2,M520))</f>
        <v>2</v>
      </c>
      <c r="W520" s="97">
        <f>IF(F520="","",ABS(G520)^T520*(ABS(F520)*I520*V520/R520/TINV(1-S520,10^6))^2)</f>
      </c>
      <c r="X520" s="97" t="b">
        <f>OR(INDEX(EUconst_DistributionType,2)=J520,INDEX(EUconst_DistributionType,3)=J520)</f>
        <v>0</v>
      </c>
      <c r="Y520" s="97" t="b">
        <f>L520=INDEX(EUconst_InService,1)</f>
        <v>0</v>
      </c>
      <c r="Z520" s="76"/>
    </row>
    <row r="521" spans="1:26" s="77" customFormat="1" ht="4.5" customHeight="1">
      <c r="A521" s="52"/>
      <c r="B521" s="53"/>
      <c r="C521" s="79"/>
      <c r="D521" s="16"/>
      <c r="E521" s="80"/>
      <c r="F521" s="80"/>
      <c r="G521" s="80"/>
      <c r="H521" s="80"/>
      <c r="K521" s="80"/>
      <c r="L521" s="80"/>
      <c r="M521" s="80"/>
      <c r="O521" s="55"/>
      <c r="P521" s="52"/>
      <c r="Q521" s="52"/>
      <c r="R521" s="96"/>
      <c r="S521" s="96"/>
      <c r="T521" s="96"/>
      <c r="U521" s="52"/>
      <c r="V521" s="96"/>
      <c r="W521" s="96"/>
      <c r="X521" s="96"/>
      <c r="Y521" s="96"/>
      <c r="Z521" s="76"/>
    </row>
    <row r="522" spans="1:26" s="77" customFormat="1" ht="12.75" customHeight="1">
      <c r="A522" s="52"/>
      <c r="B522" s="53"/>
      <c r="C522" s="79"/>
      <c r="D522" s="87" t="s">
        <v>260</v>
      </c>
      <c r="E522" s="322" t="str">
        <f>Translations!$B$101</f>
        <v>Storage capacity for the fuel or material in the installation</v>
      </c>
      <c r="F522" s="322"/>
      <c r="G522" s="322"/>
      <c r="H522" s="322"/>
      <c r="I522" s="322"/>
      <c r="J522" s="322"/>
      <c r="K522" s="322"/>
      <c r="L522" s="322"/>
      <c r="M522" s="322"/>
      <c r="N522" s="322"/>
      <c r="O522" s="55"/>
      <c r="P522" s="52"/>
      <c r="Q522" s="52"/>
      <c r="R522" s="52"/>
      <c r="S522" s="52"/>
      <c r="T522" s="52"/>
      <c r="U522" s="52"/>
      <c r="V522" s="52"/>
      <c r="W522" s="52"/>
      <c r="X522" s="52"/>
      <c r="Y522" s="52"/>
      <c r="Z522" s="76"/>
    </row>
    <row r="523" spans="1:26" s="77" customFormat="1" ht="38.25" customHeight="1">
      <c r="A523" s="52"/>
      <c r="B523" s="53"/>
      <c r="C523" s="79"/>
      <c r="D523" s="87"/>
      <c r="E523"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523" s="310"/>
      <c r="G523" s="310"/>
      <c r="H523" s="310"/>
      <c r="I523" s="310"/>
      <c r="J523" s="310"/>
      <c r="K523" s="310"/>
      <c r="L523" s="310"/>
      <c r="M523" s="310"/>
      <c r="N523" s="310"/>
      <c r="O523" s="101"/>
      <c r="P523" s="52"/>
      <c r="Q523" s="52"/>
      <c r="R523" s="52"/>
      <c r="S523" s="52"/>
      <c r="T523" s="52"/>
      <c r="U523" s="52"/>
      <c r="V523" s="52"/>
      <c r="W523" s="52"/>
      <c r="X523" s="52"/>
      <c r="Y523" s="52"/>
      <c r="Z523" s="76"/>
    </row>
    <row r="524" spans="1:26" s="77" customFormat="1" ht="49.5" customHeight="1">
      <c r="A524" s="52"/>
      <c r="B524" s="53"/>
      <c r="C524" s="79"/>
      <c r="D524" s="16"/>
      <c r="E524" s="183" t="str">
        <f>Translations!$B$94</f>
        <v>Name or brief description</v>
      </c>
      <c r="F524" s="88" t="str">
        <f>Translations!$B$103</f>
        <v>Storage capacity [e.g. t or m³] </v>
      </c>
      <c r="G524" s="102"/>
      <c r="H524" s="88" t="str">
        <f>Translations!$B$103</f>
        <v>Storage capacity [e.g. t or m³] </v>
      </c>
      <c r="I524" s="88" t="str">
        <f>Translations!$B$67</f>
        <v>Uncertainty related to each measurement</v>
      </c>
      <c r="J524" s="88" t="str">
        <f>Translations!$B$72</f>
        <v>Type of distribution</v>
      </c>
      <c r="K524" s="88" t="str">
        <f>Translations!$B$78</f>
        <v>Standard or expanded uncertainty?</v>
      </c>
      <c r="L524" s="88" t="str">
        <f>Translations!$B$81</f>
        <v>Value "in service"?</v>
      </c>
      <c r="M524" s="88" t="str">
        <f>Translations!$B$84</f>
        <v>Conversion factor to "in service"</v>
      </c>
      <c r="N524" s="88" t="str">
        <f>Translations!$B$88</f>
        <v>Correlated or uncorrelated?</v>
      </c>
      <c r="O524" s="101"/>
      <c r="P524" s="52"/>
      <c r="Q524" s="52"/>
      <c r="R524" s="89" t="s">
        <v>226</v>
      </c>
      <c r="S524" s="89" t="s">
        <v>224</v>
      </c>
      <c r="T524" s="89" t="s">
        <v>225</v>
      </c>
      <c r="U524" s="89" t="s">
        <v>241</v>
      </c>
      <c r="V524" s="89" t="s">
        <v>305</v>
      </c>
      <c r="W524" s="89" t="s">
        <v>227</v>
      </c>
      <c r="X524" s="89" t="s">
        <v>228</v>
      </c>
      <c r="Y524" s="89" t="s">
        <v>306</v>
      </c>
      <c r="Z524" s="76"/>
    </row>
    <row r="525" spans="1:26" s="77" customFormat="1" ht="12.75" customHeight="1">
      <c r="A525" s="52"/>
      <c r="B525" s="53"/>
      <c r="C525" s="79"/>
      <c r="D525" s="16"/>
      <c r="E525" s="184"/>
      <c r="F525" s="11"/>
      <c r="G525" s="102"/>
      <c r="H525" s="103">
        <f>IF(ISNUMBER(F525),F525,"")</f>
      </c>
      <c r="I525" s="12"/>
      <c r="J525" s="13"/>
      <c r="K525" s="13"/>
      <c r="L525" s="12"/>
      <c r="M525" s="190"/>
      <c r="N525" s="12"/>
      <c r="O525" s="101"/>
      <c r="P525" s="52"/>
      <c r="Q525" s="52"/>
      <c r="R525" s="92">
        <f>IF(J525="",INDEX(EUconst_DistributionCorrection,1),INDEX(EUconst_DistributionCorrection,MATCH(J525,EUconst_DistributionType,0)))</f>
        <v>1</v>
      </c>
      <c r="S525" s="93">
        <f>IF(OR(K525="",J525=INDEX(EUconst_DistributionType,2),J525=INDEX(EUconst_DistributionType,3)),INDEX(EUconst_ConfidenceLevel,1),INDEX(EUconst_ConfidenceLevel,MATCH(K525,EUconst_UncertaintyType,0)))</f>
        <v>0.682689250166422</v>
      </c>
      <c r="T525" s="94">
        <f>IF(N525="",2,INDEX(EUconst_CorrelationFactor,MATCH(N525,EUconst_CorrelationType,0)))</f>
        <v>2</v>
      </c>
      <c r="U525" s="95" t="b">
        <f>OR(J525=INDEX(EUconst_DistributionType,2),J525=INDEX(EUconst_DistributionType,3))</f>
        <v>0</v>
      </c>
      <c r="V525" s="189">
        <f>IF(L525=INDEX(EUconst_InService,1),1,IF(M525="",2,M525))</f>
        <v>2</v>
      </c>
      <c r="W525" s="97">
        <f>IF(H525="","",2^(T525)*(ABS(H525)*I525*V525/R525/TINV(1-S525,10^6))^2)</f>
      </c>
      <c r="X525" s="97" t="b">
        <f>OR(INDEX(EUconst_DistributionType,2)=J525,INDEX(EUconst_DistributionType,3)=J525)</f>
        <v>0</v>
      </c>
      <c r="Y525" s="97" t="b">
        <f>L525=INDEX(EUconst_InService,1)</f>
        <v>0</v>
      </c>
      <c r="Z525" s="76"/>
    </row>
    <row r="526" spans="1:26" s="77" customFormat="1" ht="4.5" customHeight="1">
      <c r="A526" s="52"/>
      <c r="B526" s="53"/>
      <c r="C526" s="79"/>
      <c r="D526" s="16"/>
      <c r="E526" s="16"/>
      <c r="F526" s="16"/>
      <c r="G526" s="16"/>
      <c r="H526" s="16"/>
      <c r="I526" s="16"/>
      <c r="J526" s="16"/>
      <c r="K526" s="16"/>
      <c r="L526" s="16"/>
      <c r="M526" s="16"/>
      <c r="N526" s="16"/>
      <c r="O526" s="101"/>
      <c r="P526" s="52"/>
      <c r="Q526" s="52"/>
      <c r="R526" s="104"/>
      <c r="S526" s="105"/>
      <c r="T526" s="106"/>
      <c r="U526" s="107"/>
      <c r="V526" s="96"/>
      <c r="W526" s="108"/>
      <c r="X526" s="108"/>
      <c r="Y526" s="98"/>
      <c r="Z526" s="76"/>
    </row>
    <row r="527" spans="1:26" s="77" customFormat="1" ht="12.75" customHeight="1">
      <c r="A527" s="52"/>
      <c r="B527" s="53"/>
      <c r="C527" s="79"/>
      <c r="D527" s="87" t="s">
        <v>262</v>
      </c>
      <c r="E527" s="322" t="str">
        <f>Translations!$B$104</f>
        <v>Storage levels at the begining and the end of the year</v>
      </c>
      <c r="F527" s="322"/>
      <c r="G527" s="322"/>
      <c r="H527" s="322"/>
      <c r="I527" s="322"/>
      <c r="J527" s="322"/>
      <c r="K527" s="322"/>
      <c r="L527" s="322"/>
      <c r="M527" s="322"/>
      <c r="N527" s="322"/>
      <c r="O527" s="101"/>
      <c r="P527" s="52"/>
      <c r="Q527" s="52"/>
      <c r="R527" s="52"/>
      <c r="S527" s="52"/>
      <c r="T527" s="52"/>
      <c r="U527" s="52"/>
      <c r="V527" s="52"/>
      <c r="W527" s="52"/>
      <c r="X527" s="52"/>
      <c r="Y527" s="52"/>
      <c r="Z527" s="76"/>
    </row>
    <row r="528" spans="1:26" s="77" customFormat="1" ht="25.5" customHeight="1">
      <c r="A528" s="52"/>
      <c r="B528" s="53"/>
      <c r="C528" s="79"/>
      <c r="D528" s="87"/>
      <c r="E528"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528" s="310"/>
      <c r="G528" s="310"/>
      <c r="H528" s="310"/>
      <c r="I528" s="310"/>
      <c r="J528" s="310"/>
      <c r="K528" s="310"/>
      <c r="L528" s="310"/>
      <c r="M528" s="310"/>
      <c r="N528" s="310"/>
      <c r="O528" s="101"/>
      <c r="P528" s="52"/>
      <c r="Q528" s="52"/>
      <c r="R528" s="52"/>
      <c r="S528" s="52"/>
      <c r="T528" s="52"/>
      <c r="U528" s="52"/>
      <c r="V528" s="52"/>
      <c r="W528" s="52"/>
      <c r="X528" s="52"/>
      <c r="Y528" s="52"/>
      <c r="Z528" s="76"/>
    </row>
    <row r="529" spans="1:26" s="77" customFormat="1" ht="49.5" customHeight="1">
      <c r="A529" s="52"/>
      <c r="B529" s="53"/>
      <c r="C529" s="79"/>
      <c r="D529" s="16"/>
      <c r="E529" s="183" t="str">
        <f>Translations!$B$94</f>
        <v>Name or brief description</v>
      </c>
      <c r="F529" s="88" t="str">
        <f>Translations!$B$106</f>
        <v>Stock level 
[e.g. t or m³] </v>
      </c>
      <c r="G529" s="102"/>
      <c r="H529" s="88" t="str">
        <f>Translations!$B$106</f>
        <v>Stock level 
[e.g. t or m³] </v>
      </c>
      <c r="K529" s="80"/>
      <c r="L529" s="80"/>
      <c r="M529" s="80"/>
      <c r="N529" s="80"/>
      <c r="O529" s="101"/>
      <c r="P529" s="52"/>
      <c r="Q529" s="52"/>
      <c r="R529" s="52"/>
      <c r="S529" s="52"/>
      <c r="T529" s="52"/>
      <c r="U529" s="52"/>
      <c r="V529" s="52"/>
      <c r="W529" s="52"/>
      <c r="X529" s="52"/>
      <c r="Y529" s="52"/>
      <c r="Z529" s="76"/>
    </row>
    <row r="530" spans="1:26" s="77" customFormat="1" ht="12.75" customHeight="1">
      <c r="A530" s="52"/>
      <c r="B530" s="53"/>
      <c r="C530" s="79"/>
      <c r="D530" s="16"/>
      <c r="E530" s="185" t="str">
        <f>Translations!$B$107</f>
        <v>Beginning of the year</v>
      </c>
      <c r="F530" s="11"/>
      <c r="G530" s="102"/>
      <c r="H530" s="103">
        <f>IF(ISNUMBER(F530),F530,"")</f>
      </c>
      <c r="K530" s="80"/>
      <c r="L530" s="80"/>
      <c r="M530" s="80"/>
      <c r="N530" s="80"/>
      <c r="O530" s="101"/>
      <c r="P530" s="52"/>
      <c r="Q530" s="52"/>
      <c r="R530" s="52"/>
      <c r="S530" s="52"/>
      <c r="T530" s="52"/>
      <c r="U530" s="52"/>
      <c r="V530" s="52"/>
      <c r="W530" s="52"/>
      <c r="X530" s="52"/>
      <c r="Y530" s="52"/>
      <c r="Z530" s="76"/>
    </row>
    <row r="531" spans="1:26" s="77" customFormat="1" ht="12.75" customHeight="1">
      <c r="A531" s="52"/>
      <c r="B531" s="53"/>
      <c r="C531" s="79"/>
      <c r="D531" s="16"/>
      <c r="E531" s="185" t="str">
        <f>Translations!$B$108</f>
        <v>End of the year</v>
      </c>
      <c r="F531" s="11"/>
      <c r="G531" s="102"/>
      <c r="H531" s="103">
        <f>IF(ISNUMBER(F531),F531,"")</f>
      </c>
      <c r="K531" s="80"/>
      <c r="L531" s="80"/>
      <c r="M531" s="80"/>
      <c r="N531" s="80"/>
      <c r="O531" s="101"/>
      <c r="P531" s="52"/>
      <c r="Q531" s="52"/>
      <c r="R531" s="52"/>
      <c r="S531" s="52"/>
      <c r="T531" s="52"/>
      <c r="U531" s="52"/>
      <c r="V531" s="52"/>
      <c r="W531" s="52"/>
      <c r="X531" s="52"/>
      <c r="Y531" s="52"/>
      <c r="Z531" s="76"/>
    </row>
    <row r="532" spans="1:26" s="77" customFormat="1" ht="4.5" customHeight="1">
      <c r="A532" s="52"/>
      <c r="B532" s="53"/>
      <c r="C532" s="79"/>
      <c r="D532" s="16"/>
      <c r="E532" s="80"/>
      <c r="F532" s="80"/>
      <c r="G532" s="80"/>
      <c r="H532" s="80"/>
      <c r="J532" s="80"/>
      <c r="K532" s="80"/>
      <c r="L532" s="80"/>
      <c r="M532" s="80"/>
      <c r="N532" s="80"/>
      <c r="O532" s="101"/>
      <c r="P532" s="52"/>
      <c r="Q532" s="52"/>
      <c r="R532" s="52"/>
      <c r="S532" s="52"/>
      <c r="T532" s="52"/>
      <c r="U532" s="52"/>
      <c r="V532" s="52"/>
      <c r="W532" s="52"/>
      <c r="X532" s="52"/>
      <c r="Y532" s="52"/>
      <c r="Z532" s="76"/>
    </row>
    <row r="533" spans="1:26" s="77" customFormat="1" ht="12.75" customHeight="1">
      <c r="A533" s="52"/>
      <c r="B533" s="53"/>
      <c r="C533" s="79"/>
      <c r="D533" s="87" t="s">
        <v>263</v>
      </c>
      <c r="E533" s="109" t="str">
        <f>Translations!$B$109</f>
        <v>Average annual quantity consumed [e.g. t or Nm³] </v>
      </c>
      <c r="F533" s="109"/>
      <c r="G533" s="109"/>
      <c r="H533" s="110"/>
      <c r="I533" s="111"/>
      <c r="J533" s="112">
        <f>IF(COUNT(H508:H512,H516:H520,H530:H531)&gt;0,SUM(H508:H512,H530)-SUM(H516:H520,H531),"")</f>
      </c>
      <c r="K533" s="337" t="str">
        <f>Translations!$B$110</f>
        <v>Storage capacity (share of annual quantity):</v>
      </c>
      <c r="L533" s="338"/>
      <c r="M533" s="339"/>
      <c r="N533" s="113">
        <f>IF(ISNUMBER(J533),IF(J533&gt;0,SUM(H525)/J533,""),"")</f>
      </c>
      <c r="O533" s="101"/>
      <c r="P533" s="52"/>
      <c r="Q533" s="52"/>
      <c r="R533" s="52"/>
      <c r="S533" s="52"/>
      <c r="T533" s="52"/>
      <c r="U533" s="52"/>
      <c r="V533" s="52"/>
      <c r="W533" s="52"/>
      <c r="X533" s="52"/>
      <c r="Y533" s="52"/>
      <c r="Z533" s="76"/>
    </row>
    <row r="534" spans="1:26" s="77" customFormat="1" ht="25.5" customHeight="1">
      <c r="A534" s="52"/>
      <c r="B534" s="53"/>
      <c r="C534" s="79"/>
      <c r="D534" s="16"/>
      <c r="E534" s="310" t="str">
        <f>Translations!$B$111</f>
        <v>The annual quantity is calculated by deducting exported amounts under b) from amounts imported/consumed under a, as well as the stock level changes under d.</v>
      </c>
      <c r="F534" s="310"/>
      <c r="G534" s="310"/>
      <c r="H534" s="310"/>
      <c r="I534" s="310"/>
      <c r="J534" s="310"/>
      <c r="K534" s="80"/>
      <c r="L534" s="80"/>
      <c r="M534" s="80"/>
      <c r="N534" s="191">
        <f>IF(N533="","",IF(N533&gt;=5%,"&gt;=5%","&lt;5%"))</f>
      </c>
      <c r="O534" s="101"/>
      <c r="P534" s="52"/>
      <c r="Q534" s="52"/>
      <c r="R534" s="52"/>
      <c r="S534" s="52"/>
      <c r="T534" s="52"/>
      <c r="U534" s="52"/>
      <c r="V534" s="52"/>
      <c r="W534" s="52"/>
      <c r="X534" s="52"/>
      <c r="Y534" s="52"/>
      <c r="Z534" s="76"/>
    </row>
    <row r="535" spans="1:26" s="77" customFormat="1" ht="4.5" customHeight="1">
      <c r="A535" s="52"/>
      <c r="B535" s="53"/>
      <c r="C535" s="79"/>
      <c r="D535" s="16"/>
      <c r="E535" s="114"/>
      <c r="F535" s="114"/>
      <c r="G535" s="114"/>
      <c r="J535" s="115"/>
      <c r="K535" s="80"/>
      <c r="L535" s="80"/>
      <c r="M535" s="80"/>
      <c r="N535" s="80"/>
      <c r="O535" s="55"/>
      <c r="P535" s="52"/>
      <c r="Q535" s="52"/>
      <c r="R535" s="52"/>
      <c r="S535" s="52"/>
      <c r="T535" s="52"/>
      <c r="U535" s="52"/>
      <c r="V535" s="52"/>
      <c r="W535" s="52"/>
      <c r="X535" s="52"/>
      <c r="Y535" s="52"/>
      <c r="Z535" s="76"/>
    </row>
    <row r="536" spans="1:26" s="77" customFormat="1" ht="12.75" customHeight="1">
      <c r="A536" s="52"/>
      <c r="B536" s="53"/>
      <c r="C536" s="79"/>
      <c r="D536" s="87" t="s">
        <v>272</v>
      </c>
      <c r="E536" s="318" t="str">
        <f>Translations!$B$112</f>
        <v>Total uncertainty (k=1, 1σ, 68%)</v>
      </c>
      <c r="F536" s="318"/>
      <c r="G536" s="318"/>
      <c r="H536" s="110"/>
      <c r="I536" s="110"/>
      <c r="J536" s="116">
        <f>IF(OR(J533="",J533=0),"",SQRT(SUM(W508:W512,W516:W520,W525))/J533)</f>
      </c>
      <c r="L536" s="80"/>
      <c r="M536" s="117"/>
      <c r="N536" s="80"/>
      <c r="O536" s="55"/>
      <c r="P536" s="52"/>
      <c r="Q536" s="52"/>
      <c r="R536" s="52"/>
      <c r="S536" s="52"/>
      <c r="T536" s="52"/>
      <c r="U536" s="52"/>
      <c r="V536" s="52"/>
      <c r="W536" s="52"/>
      <c r="X536" s="52"/>
      <c r="Y536" s="52"/>
      <c r="Z536" s="76"/>
    </row>
    <row r="537" spans="1:26" s="77" customFormat="1" ht="12.75" customHeight="1">
      <c r="A537" s="52"/>
      <c r="B537" s="53"/>
      <c r="C537" s="79"/>
      <c r="D537" s="87" t="s">
        <v>295</v>
      </c>
      <c r="E537" s="308" t="str">
        <f>Translations!$B$113</f>
        <v>Total uncertainty (k=2, 2σ, 95%)</v>
      </c>
      <c r="F537" s="308"/>
      <c r="G537" s="308"/>
      <c r="H537" s="118"/>
      <c r="I537" s="118"/>
      <c r="J537" s="119">
        <f>IF(J536="","",J536*2)</f>
      </c>
      <c r="L537" s="120"/>
      <c r="M537" s="80"/>
      <c r="N537" s="80"/>
      <c r="O537" s="55"/>
      <c r="P537" s="52"/>
      <c r="Q537" s="52"/>
      <c r="R537" s="52"/>
      <c r="S537" s="52"/>
      <c r="T537" s="52"/>
      <c r="U537" s="52"/>
      <c r="V537" s="52"/>
      <c r="W537" s="121"/>
      <c r="X537" s="121"/>
      <c r="Y537" s="121"/>
      <c r="Z537" s="76"/>
    </row>
    <row r="538" spans="1:26" s="77" customFormat="1" ht="25.5" customHeight="1">
      <c r="A538" s="52"/>
      <c r="B538" s="53"/>
      <c r="C538" s="79"/>
      <c r="D538" s="16"/>
      <c r="E538" s="311" t="str">
        <f>Translations!$B$114</f>
        <v>This is the overall uncertainty associated with the annual quantity. The value displayed here is the uncertainty which has to be compared with the threshold of the required tier to check compliance.</v>
      </c>
      <c r="F538" s="311"/>
      <c r="G538" s="311"/>
      <c r="H538" s="311"/>
      <c r="I538" s="311"/>
      <c r="J538" s="311"/>
      <c r="K538" s="311"/>
      <c r="L538" s="80"/>
      <c r="M538" s="80"/>
      <c r="N538" s="80"/>
      <c r="O538" s="55"/>
      <c r="P538" s="52"/>
      <c r="Q538" s="52"/>
      <c r="R538" s="52"/>
      <c r="S538" s="52"/>
      <c r="T538" s="52"/>
      <c r="U538" s="52"/>
      <c r="V538" s="52"/>
      <c r="W538" s="52"/>
      <c r="X538" s="52"/>
      <c r="Y538" s="52"/>
      <c r="Z538" s="76"/>
    </row>
    <row r="539" spans="1:31" ht="12.75" customHeight="1" thickBot="1">
      <c r="A539" s="65"/>
      <c r="B539" s="53"/>
      <c r="C539" s="66"/>
      <c r="D539" s="67"/>
      <c r="E539" s="68"/>
      <c r="F539" s="69"/>
      <c r="G539" s="70"/>
      <c r="H539" s="70"/>
      <c r="I539" s="70"/>
      <c r="J539" s="70"/>
      <c r="K539" s="70"/>
      <c r="L539" s="70"/>
      <c r="M539" s="70"/>
      <c r="N539" s="70"/>
      <c r="O539" s="71"/>
      <c r="P539" s="72"/>
      <c r="Q539" s="72"/>
      <c r="R539" s="72"/>
      <c r="S539" s="72"/>
      <c r="T539" s="72"/>
      <c r="U539" s="72"/>
      <c r="V539" s="72"/>
      <c r="W539" s="73"/>
      <c r="X539" s="73"/>
      <c r="Y539" s="73"/>
      <c r="Z539" s="74"/>
      <c r="AA539" s="75"/>
      <c r="AB539" s="75"/>
      <c r="AC539" s="75"/>
      <c r="AD539" s="75"/>
      <c r="AE539" s="75"/>
    </row>
    <row r="540" spans="1:26" s="77" customFormat="1" ht="12.75" customHeight="1" thickBot="1">
      <c r="A540" s="52"/>
      <c r="B540" s="53"/>
      <c r="C540" s="16"/>
      <c r="D540" s="16"/>
      <c r="E540" s="16"/>
      <c r="F540" s="16"/>
      <c r="G540" s="16"/>
      <c r="H540" s="16"/>
      <c r="I540" s="16"/>
      <c r="J540" s="16"/>
      <c r="K540" s="16"/>
      <c r="L540" s="16"/>
      <c r="M540" s="16"/>
      <c r="N540" s="16"/>
      <c r="O540" s="55"/>
      <c r="P540" s="52"/>
      <c r="Q540" s="52"/>
      <c r="R540" s="52"/>
      <c r="S540" s="52"/>
      <c r="T540" s="52"/>
      <c r="U540" s="52"/>
      <c r="V540" s="52"/>
      <c r="W540" s="52"/>
      <c r="X540" s="52"/>
      <c r="Y540" s="52"/>
      <c r="Z540" s="76"/>
    </row>
    <row r="541" spans="1:26" s="77" customFormat="1" ht="15.75" customHeight="1" thickBot="1">
      <c r="A541" s="52"/>
      <c r="B541" s="53"/>
      <c r="C541" s="78">
        <f>C475+1</f>
        <v>9</v>
      </c>
      <c r="D541" s="16"/>
      <c r="E541" s="324" t="str">
        <f>Translations!$B$53</f>
        <v>This is an optional tool for calculating the uncertainty associated with the measurement of annual quantities</v>
      </c>
      <c r="F541" s="324"/>
      <c r="G541" s="324"/>
      <c r="H541" s="324"/>
      <c r="I541" s="324"/>
      <c r="J541" s="324"/>
      <c r="K541" s="324"/>
      <c r="L541" s="324"/>
      <c r="M541" s="324"/>
      <c r="N541" s="324"/>
      <c r="O541" s="55"/>
      <c r="P541" s="52"/>
      <c r="Q541" s="52"/>
      <c r="R541" s="52"/>
      <c r="S541" s="52"/>
      <c r="T541" s="52"/>
      <c r="U541" s="52"/>
      <c r="V541" s="52"/>
      <c r="W541" s="52"/>
      <c r="X541" s="52"/>
      <c r="Y541" s="52"/>
      <c r="Z541" s="76"/>
    </row>
    <row r="542" spans="1:26" s="77" customFormat="1" ht="4.5" customHeight="1">
      <c r="A542" s="52"/>
      <c r="B542" s="53"/>
      <c r="C542" s="79"/>
      <c r="D542" s="16"/>
      <c r="E542" s="80"/>
      <c r="F542" s="80"/>
      <c r="G542" s="80"/>
      <c r="H542" s="80"/>
      <c r="I542" s="80"/>
      <c r="J542" s="80"/>
      <c r="K542" s="80"/>
      <c r="L542" s="80"/>
      <c r="M542" s="80"/>
      <c r="N542" s="80"/>
      <c r="O542" s="55"/>
      <c r="P542" s="52"/>
      <c r="Q542" s="52"/>
      <c r="R542" s="52"/>
      <c r="S542" s="52"/>
      <c r="T542" s="52"/>
      <c r="U542" s="52"/>
      <c r="V542" s="52"/>
      <c r="W542" s="52"/>
      <c r="X542" s="52"/>
      <c r="Y542" s="52"/>
      <c r="Z542" s="76"/>
    </row>
    <row r="543" spans="1:26" s="77" customFormat="1" ht="38.25" customHeight="1">
      <c r="A543" s="81"/>
      <c r="B543" s="53"/>
      <c r="C543" s="16"/>
      <c r="D543" s="16"/>
      <c r="E543" s="82" t="str">
        <f>Translations!$B$54</f>
        <v>Quantity (imported, consumed)</v>
      </c>
      <c r="F543" s="312" t="str">
        <f>Translations!$B$55</f>
        <v>Please enter here information for each measurement instrument (e.g. operator has two sub-meters to give total amounts consumed or data obtained from each supplier of the specific fuel or material).</v>
      </c>
      <c r="G543" s="312"/>
      <c r="H543" s="312"/>
      <c r="I543" s="312"/>
      <c r="J543" s="312"/>
      <c r="K543" s="312"/>
      <c r="L543" s="312"/>
      <c r="M543" s="312"/>
      <c r="N543" s="312"/>
      <c r="O543" s="83"/>
      <c r="P543" s="84"/>
      <c r="Q543" s="84"/>
      <c r="R543" s="84"/>
      <c r="S543" s="84"/>
      <c r="T543" s="84"/>
      <c r="U543" s="84"/>
      <c r="V543" s="84"/>
      <c r="W543" s="85"/>
      <c r="X543" s="85"/>
      <c r="Y543" s="85"/>
      <c r="Z543" s="76"/>
    </row>
    <row r="544" spans="1:26" s="77" customFormat="1" ht="25.5" customHeight="1">
      <c r="A544" s="81"/>
      <c r="B544" s="53"/>
      <c r="C544" s="16"/>
      <c r="D544" s="16"/>
      <c r="E544" s="82" t="str">
        <f>Translations!$B$56</f>
        <v>Quantity (exported)</v>
      </c>
      <c r="F544" s="312" t="str">
        <f>Translations!$B$57</f>
        <v>Please enter here information for each measurement instrument related to any amounts of the fuel or material that are exported from the installation instead of being consumed therein (e.g. natural gas or fuel oil sold to third parties).</v>
      </c>
      <c r="G544" s="312"/>
      <c r="H544" s="312"/>
      <c r="I544" s="312"/>
      <c r="J544" s="312"/>
      <c r="K544" s="312"/>
      <c r="L544" s="312"/>
      <c r="M544" s="312"/>
      <c r="N544" s="312"/>
      <c r="O544" s="83"/>
      <c r="P544" s="84"/>
      <c r="Q544" s="84"/>
      <c r="R544" s="84"/>
      <c r="S544" s="84"/>
      <c r="T544" s="84"/>
      <c r="U544" s="84"/>
      <c r="V544" s="84"/>
      <c r="W544" s="85"/>
      <c r="X544" s="85"/>
      <c r="Y544" s="85"/>
      <c r="Z544" s="76"/>
    </row>
    <row r="545" spans="1:26" s="77" customFormat="1" ht="12.75" customHeight="1">
      <c r="A545" s="81"/>
      <c r="B545" s="53"/>
      <c r="C545" s="16"/>
      <c r="D545" s="16"/>
      <c r="E545" s="82" t="str">
        <f>Translations!$B$58</f>
        <v>Quantity (stored)</v>
      </c>
      <c r="F545" s="312" t="str">
        <f>Translations!$B$59</f>
        <v>Please enter here information on the stock levels (e.g. storage tanks, silos) in which the fuel or material is stored.</v>
      </c>
      <c r="G545" s="312"/>
      <c r="H545" s="312"/>
      <c r="I545" s="312"/>
      <c r="J545" s="312"/>
      <c r="K545" s="312"/>
      <c r="L545" s="312"/>
      <c r="M545" s="312"/>
      <c r="N545" s="312"/>
      <c r="O545" s="83"/>
      <c r="P545" s="84"/>
      <c r="Q545" s="84"/>
      <c r="R545" s="84"/>
      <c r="S545" s="84"/>
      <c r="T545" s="84"/>
      <c r="U545" s="84"/>
      <c r="V545" s="84"/>
      <c r="W545" s="85"/>
      <c r="X545" s="85"/>
      <c r="Y545" s="85"/>
      <c r="Z545" s="76"/>
    </row>
    <row r="546" spans="1:26" s="77" customFormat="1" ht="12.75" customHeight="1">
      <c r="A546" s="81"/>
      <c r="B546" s="53"/>
      <c r="C546" s="16"/>
      <c r="D546" s="16"/>
      <c r="E546" s="319" t="str">
        <f>Translations!$B$60</f>
        <v>Quantity per measurement</v>
      </c>
      <c r="F546" s="312" t="str">
        <f>Translations!$B$61</f>
        <v>Please enter here for each measurement instrument involved the average quantity per measurement and to which the uncertainty is associated.</v>
      </c>
      <c r="G546" s="312"/>
      <c r="H546" s="312"/>
      <c r="I546" s="312"/>
      <c r="J546" s="312"/>
      <c r="K546" s="312"/>
      <c r="L546" s="312"/>
      <c r="M546" s="312"/>
      <c r="N546" s="312"/>
      <c r="O546" s="83"/>
      <c r="P546" s="84"/>
      <c r="Q546" s="84"/>
      <c r="R546" s="84"/>
      <c r="S546" s="84"/>
      <c r="T546" s="84"/>
      <c r="U546" s="84"/>
      <c r="V546" s="84"/>
      <c r="W546" s="85"/>
      <c r="X546" s="85"/>
      <c r="Y546" s="85"/>
      <c r="Z546" s="76"/>
    </row>
    <row r="547" spans="1:26" s="77" customFormat="1" ht="38.25" customHeight="1">
      <c r="A547" s="81"/>
      <c r="B547" s="53"/>
      <c r="C547" s="16"/>
      <c r="D547" s="16"/>
      <c r="E547" s="326"/>
      <c r="F547"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547" s="312"/>
      <c r="H547" s="312"/>
      <c r="I547" s="312"/>
      <c r="J547" s="312"/>
      <c r="K547" s="312"/>
      <c r="L547" s="312"/>
      <c r="M547" s="312"/>
      <c r="N547" s="312"/>
      <c r="O547" s="83"/>
      <c r="P547" s="84"/>
      <c r="Q547" s="84"/>
      <c r="R547" s="84"/>
      <c r="S547" s="84"/>
      <c r="T547" s="84"/>
      <c r="U547" s="84"/>
      <c r="V547" s="84"/>
      <c r="W547" s="85"/>
      <c r="X547" s="85"/>
      <c r="Y547" s="85"/>
      <c r="Z547" s="76"/>
    </row>
    <row r="548" spans="1:26" s="77" customFormat="1" ht="25.5" customHeight="1">
      <c r="A548" s="81"/>
      <c r="B548" s="53"/>
      <c r="C548" s="16"/>
      <c r="D548" s="16"/>
      <c r="E548" s="321"/>
      <c r="F548" s="312" t="str">
        <f>Translations!$B$63</f>
        <v>Example 2: A gas-fired district heating installation has two boilers. Activity data measurements are based on readings from the two flow meters adjacent to each boiler. In that case, two lines have to be used, one for each flow meter.</v>
      </c>
      <c r="G548" s="312"/>
      <c r="H548" s="312"/>
      <c r="I548" s="312"/>
      <c r="J548" s="312"/>
      <c r="K548" s="312"/>
      <c r="L548" s="312"/>
      <c r="M548" s="312"/>
      <c r="N548" s="312"/>
      <c r="O548" s="83"/>
      <c r="P548" s="84"/>
      <c r="Q548" s="84"/>
      <c r="R548" s="84"/>
      <c r="S548" s="84"/>
      <c r="T548" s="84"/>
      <c r="U548" s="84"/>
      <c r="V548" s="84"/>
      <c r="W548" s="85"/>
      <c r="X548" s="85"/>
      <c r="Y548" s="85"/>
      <c r="Z548" s="76"/>
    </row>
    <row r="549" spans="1:26" s="77" customFormat="1" ht="12.75" customHeight="1">
      <c r="A549" s="81"/>
      <c r="B549" s="53"/>
      <c r="C549" s="16"/>
      <c r="D549" s="16"/>
      <c r="E549" s="319" t="str">
        <f>Translations!$B$64</f>
        <v>Number of measurements</v>
      </c>
      <c r="F549" s="314" t="str">
        <f>Translations!$B$65</f>
        <v>Please enter here the annual number of measurements which the uncertainty is associated with.</v>
      </c>
      <c r="G549" s="314"/>
      <c r="H549" s="314"/>
      <c r="I549" s="314"/>
      <c r="J549" s="314"/>
      <c r="K549" s="314"/>
      <c r="L549" s="314"/>
      <c r="M549" s="314"/>
      <c r="N549" s="314"/>
      <c r="O549" s="83"/>
      <c r="P549" s="84"/>
      <c r="Q549" s="84"/>
      <c r="R549" s="84"/>
      <c r="S549" s="84"/>
      <c r="T549" s="84"/>
      <c r="U549" s="84"/>
      <c r="V549" s="84"/>
      <c r="W549" s="85"/>
      <c r="X549" s="85"/>
      <c r="Y549" s="85"/>
      <c r="Z549" s="76"/>
    </row>
    <row r="550" spans="1:26" s="77" customFormat="1" ht="12.75" customHeight="1">
      <c r="A550" s="81"/>
      <c r="B550" s="53"/>
      <c r="C550" s="16"/>
      <c r="D550" s="16"/>
      <c r="E550" s="321"/>
      <c r="F550" s="314" t="str">
        <f>Translations!$B$66</f>
        <v>The multiplication of that number with the quantity per measurement amounts to the amounts to the annual quantity determined by this measurement instrument.</v>
      </c>
      <c r="G550" s="314"/>
      <c r="H550" s="314"/>
      <c r="I550" s="314"/>
      <c r="J550" s="314"/>
      <c r="K550" s="314"/>
      <c r="L550" s="314"/>
      <c r="M550" s="314"/>
      <c r="N550" s="314"/>
      <c r="O550" s="83"/>
      <c r="P550" s="84"/>
      <c r="Q550" s="84"/>
      <c r="R550" s="84"/>
      <c r="S550" s="84"/>
      <c r="T550" s="84"/>
      <c r="U550" s="84"/>
      <c r="V550" s="84"/>
      <c r="W550" s="85"/>
      <c r="X550" s="85"/>
      <c r="Y550" s="85"/>
      <c r="Z550" s="76"/>
    </row>
    <row r="551" spans="1:26" s="77" customFormat="1" ht="12.75" customHeight="1">
      <c r="A551" s="52"/>
      <c r="B551" s="53"/>
      <c r="C551" s="79"/>
      <c r="D551" s="16"/>
      <c r="E551" s="319" t="str">
        <f>Translations!$B$67</f>
        <v>Uncertainty related to each measurement</v>
      </c>
      <c r="F551" s="312" t="str">
        <f>Translations!$B$68</f>
        <v>Please enter here the relative uncertainty associated with each measurement, expressed as %.</v>
      </c>
      <c r="G551" s="312"/>
      <c r="H551" s="312"/>
      <c r="I551" s="312"/>
      <c r="J551" s="312"/>
      <c r="K551" s="312"/>
      <c r="L551" s="312"/>
      <c r="M551" s="312"/>
      <c r="N551" s="312"/>
      <c r="O551" s="55"/>
      <c r="P551" s="52"/>
      <c r="Q551" s="52"/>
      <c r="R551" s="52"/>
      <c r="S551" s="52"/>
      <c r="T551" s="52"/>
      <c r="U551" s="52"/>
      <c r="V551" s="52"/>
      <c r="W551" s="52"/>
      <c r="X551" s="52"/>
      <c r="Y551" s="52"/>
      <c r="Z551" s="76"/>
    </row>
    <row r="552" spans="1:26" s="77" customFormat="1" ht="38.25" customHeight="1">
      <c r="A552" s="52"/>
      <c r="B552" s="53"/>
      <c r="C552" s="79"/>
      <c r="D552" s="16"/>
      <c r="E552" s="326"/>
      <c r="F552"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552" s="312"/>
      <c r="H552" s="312"/>
      <c r="I552" s="312"/>
      <c r="J552" s="312"/>
      <c r="K552" s="312"/>
      <c r="L552" s="312"/>
      <c r="M552" s="312"/>
      <c r="N552" s="312"/>
      <c r="O552" s="55"/>
      <c r="P552" s="52"/>
      <c r="Q552" s="52"/>
      <c r="R552" s="52"/>
      <c r="S552" s="52"/>
      <c r="T552" s="52"/>
      <c r="U552" s="52"/>
      <c r="V552" s="52"/>
      <c r="W552" s="52"/>
      <c r="X552" s="52"/>
      <c r="Y552" s="52"/>
      <c r="Z552" s="76"/>
    </row>
    <row r="553" spans="1:26" s="77" customFormat="1" ht="25.5" customHeight="1">
      <c r="A553" s="52"/>
      <c r="B553" s="53"/>
      <c r="C553" s="79"/>
      <c r="D553" s="16"/>
      <c r="E553" s="326"/>
      <c r="F553" s="312" t="str">
        <f>Translations!$B$70</f>
        <v>The uncertainty can be obtained from different sources, e.g. maximum permissible errors in service in legal metrological control, results from calibration, manufacturer's specification, etc.</v>
      </c>
      <c r="G553" s="312"/>
      <c r="H553" s="312"/>
      <c r="I553" s="312"/>
      <c r="J553" s="312"/>
      <c r="K553" s="312"/>
      <c r="L553" s="312"/>
      <c r="M553" s="312"/>
      <c r="N553" s="312"/>
      <c r="O553" s="55"/>
      <c r="P553" s="52"/>
      <c r="Q553" s="52"/>
      <c r="R553" s="52"/>
      <c r="S553" s="52"/>
      <c r="T553" s="52"/>
      <c r="U553" s="52"/>
      <c r="V553" s="52"/>
      <c r="W553" s="52"/>
      <c r="X553" s="52"/>
      <c r="Y553" s="52"/>
      <c r="Z553" s="76"/>
    </row>
    <row r="554" spans="1:26" s="77" customFormat="1" ht="25.5" customHeight="1">
      <c r="A554" s="52"/>
      <c r="B554" s="53"/>
      <c r="C554" s="79"/>
      <c r="D554" s="16"/>
      <c r="E554" s="321"/>
      <c r="F554" s="312" t="str">
        <f>Translations!$B$71</f>
        <v>The type of uncertainty distribution and the coverage (standard or expanded) associated with that percentage will have to be provided in the following columns (see below.)</v>
      </c>
      <c r="G554" s="312"/>
      <c r="H554" s="312"/>
      <c r="I554" s="312"/>
      <c r="J554" s="312"/>
      <c r="K554" s="312"/>
      <c r="L554" s="312"/>
      <c r="M554" s="312"/>
      <c r="N554" s="312"/>
      <c r="O554" s="55"/>
      <c r="P554" s="52"/>
      <c r="Q554" s="52"/>
      <c r="R554" s="52"/>
      <c r="S554" s="52"/>
      <c r="T554" s="52"/>
      <c r="U554" s="52"/>
      <c r="V554" s="52"/>
      <c r="W554" s="52"/>
      <c r="X554" s="52"/>
      <c r="Y554" s="52"/>
      <c r="Z554" s="76"/>
    </row>
    <row r="555" spans="1:26" s="77" customFormat="1" ht="12.75" customHeight="1">
      <c r="A555" s="52"/>
      <c r="B555" s="53"/>
      <c r="C555" s="79"/>
      <c r="D555" s="16"/>
      <c r="E555" s="319" t="str">
        <f>Translations!$B$72</f>
        <v>Type of distribution</v>
      </c>
      <c r="F555" s="312" t="str">
        <f>Translations!$B$73</f>
        <v>Please enter here the relevant type of uncertainty distribution choosing one of the following from the drop-down list:</v>
      </c>
      <c r="G555" s="312"/>
      <c r="H555" s="312"/>
      <c r="I555" s="312"/>
      <c r="J555" s="312"/>
      <c r="K555" s="312"/>
      <c r="L555" s="312"/>
      <c r="M555" s="312"/>
      <c r="N555" s="312"/>
      <c r="O555" s="55"/>
      <c r="P555" s="52"/>
      <c r="Q555" s="52"/>
      <c r="R555" s="52"/>
      <c r="S555" s="52"/>
      <c r="T555" s="52"/>
      <c r="U555" s="52"/>
      <c r="V555" s="52"/>
      <c r="W555" s="52"/>
      <c r="X555" s="52"/>
      <c r="Y555" s="52"/>
      <c r="Z555" s="76"/>
    </row>
    <row r="556" spans="1:26" s="77" customFormat="1" ht="25.5" customHeight="1">
      <c r="A556" s="81"/>
      <c r="B556" s="53"/>
      <c r="C556" s="16"/>
      <c r="D556" s="16"/>
      <c r="E556" s="320"/>
      <c r="F556" s="86" t="s">
        <v>69</v>
      </c>
      <c r="G556" s="310" t="str">
        <f>Translations!$B$74</f>
        <v>normal distribution: this type of distribution typically occurs for uncertainties provided in calibration reports, manufacturer’s specifications and combined uncertainties.</v>
      </c>
      <c r="H556" s="310"/>
      <c r="I556" s="310"/>
      <c r="J556" s="310"/>
      <c r="K556" s="310"/>
      <c r="L556" s="310"/>
      <c r="M556" s="310"/>
      <c r="N556" s="310"/>
      <c r="O556" s="83"/>
      <c r="P556" s="84"/>
      <c r="Q556" s="84"/>
      <c r="R556" s="84"/>
      <c r="S556" s="84"/>
      <c r="T556" s="84"/>
      <c r="U556" s="84"/>
      <c r="V556" s="84"/>
      <c r="W556" s="85"/>
      <c r="X556" s="85"/>
      <c r="Y556" s="85"/>
      <c r="Z556" s="76"/>
    </row>
    <row r="557" spans="1:26" s="77" customFormat="1" ht="12.75" customHeight="1">
      <c r="A557" s="81"/>
      <c r="B557" s="53"/>
      <c r="C557" s="16"/>
      <c r="D557" s="16"/>
      <c r="E557" s="320"/>
      <c r="F557" s="86" t="s">
        <v>69</v>
      </c>
      <c r="G557" s="310" t="str">
        <f>Translations!$B$75</f>
        <v>rectangular distribution: this type of distribution typically occurs for maximum permissible errors, tolerances and uncertainties provided in reference books.</v>
      </c>
      <c r="H557" s="310"/>
      <c r="I557" s="310"/>
      <c r="J557" s="310"/>
      <c r="K557" s="310"/>
      <c r="L557" s="310"/>
      <c r="M557" s="310"/>
      <c r="N557" s="310"/>
      <c r="O557" s="83"/>
      <c r="P557" s="84"/>
      <c r="Q557" s="84"/>
      <c r="R557" s="84"/>
      <c r="S557" s="84"/>
      <c r="T557" s="84"/>
      <c r="U557" s="84"/>
      <c r="V557" s="84"/>
      <c r="W557" s="85"/>
      <c r="X557" s="85"/>
      <c r="Y557" s="85"/>
      <c r="Z557" s="76"/>
    </row>
    <row r="558" spans="1:26" s="77" customFormat="1" ht="25.5" customHeight="1">
      <c r="A558" s="81"/>
      <c r="B558" s="53"/>
      <c r="C558" s="16"/>
      <c r="D558" s="16"/>
      <c r="E558" s="320"/>
      <c r="F558" s="86" t="s">
        <v>69</v>
      </c>
      <c r="G558" s="310" t="str">
        <f>Translations!$B$76</f>
        <v>triangular distribution: this type of distribution is typically used e.g. where there is only limited sample data for a population, cases where the relationship between variables is known but data is scarce, etc.</v>
      </c>
      <c r="H558" s="310"/>
      <c r="I558" s="310"/>
      <c r="J558" s="310"/>
      <c r="K558" s="310"/>
      <c r="L558" s="310"/>
      <c r="M558" s="310"/>
      <c r="N558" s="310"/>
      <c r="O558" s="83"/>
      <c r="P558" s="84"/>
      <c r="Q558" s="84"/>
      <c r="R558" s="84"/>
      <c r="S558" s="84"/>
      <c r="T558" s="84"/>
      <c r="U558" s="84"/>
      <c r="V558" s="84"/>
      <c r="W558" s="85"/>
      <c r="X558" s="85"/>
      <c r="Y558" s="85"/>
      <c r="Z558" s="76"/>
    </row>
    <row r="559" spans="1:26" s="77" customFormat="1" ht="12.75" customHeight="1">
      <c r="A559" s="81"/>
      <c r="B559" s="53"/>
      <c r="C559" s="16"/>
      <c r="D559" s="16"/>
      <c r="E559" s="321"/>
      <c r="F559" s="86" t="s">
        <v>69</v>
      </c>
      <c r="G559" s="315" t="str">
        <f>Translations!$B$77</f>
        <v>unknown distribution: if the distribution is unknown, a normal distribution is assumed.</v>
      </c>
      <c r="H559" s="315"/>
      <c r="I559" s="315"/>
      <c r="J559" s="315"/>
      <c r="K559" s="315"/>
      <c r="L559" s="315"/>
      <c r="M559" s="315"/>
      <c r="N559" s="315"/>
      <c r="O559" s="83"/>
      <c r="P559" s="84"/>
      <c r="Q559" s="84"/>
      <c r="R559" s="84"/>
      <c r="S559" s="84"/>
      <c r="T559" s="84"/>
      <c r="U559" s="84"/>
      <c r="V559" s="84"/>
      <c r="W559" s="85"/>
      <c r="X559" s="85"/>
      <c r="Y559" s="85"/>
      <c r="Z559" s="76"/>
    </row>
    <row r="560" spans="1:26" s="77" customFormat="1" ht="12.75" customHeight="1">
      <c r="A560" s="52"/>
      <c r="B560" s="53"/>
      <c r="C560" s="79"/>
      <c r="D560" s="16"/>
      <c r="E560" s="319" t="str">
        <f>Translations!$B$78</f>
        <v>Standard or expanded uncertainty?</v>
      </c>
      <c r="F560" s="312" t="str">
        <f>Translations!$B$79</f>
        <v>For normal distributions, please enter here whether the uncertainty provided is the standard (1σ, k=1, 68%) or expanded (2σ, k=2, 95%) uncertainty.</v>
      </c>
      <c r="G560" s="312"/>
      <c r="H560" s="312"/>
      <c r="I560" s="312"/>
      <c r="J560" s="312"/>
      <c r="K560" s="312"/>
      <c r="L560" s="312"/>
      <c r="M560" s="312"/>
      <c r="N560" s="312"/>
      <c r="O560" s="55"/>
      <c r="P560" s="52"/>
      <c r="Q560" s="52"/>
      <c r="R560" s="52"/>
      <c r="S560" s="52"/>
      <c r="T560" s="52"/>
      <c r="U560" s="52"/>
      <c r="V560" s="52"/>
      <c r="W560" s="52"/>
      <c r="X560" s="52"/>
      <c r="Y560" s="52"/>
      <c r="Z560" s="76"/>
    </row>
    <row r="561" spans="1:26" s="77" customFormat="1" ht="25.5" customHeight="1">
      <c r="A561" s="52"/>
      <c r="B561" s="53"/>
      <c r="C561" s="79"/>
      <c r="D561" s="16"/>
      <c r="E561" s="321"/>
      <c r="F561" s="312" t="str">
        <f>Translations!$B$80</f>
        <v>For all other types of distribution, entries here are not relevant and the cell will be greyed out.</v>
      </c>
      <c r="G561" s="312"/>
      <c r="H561" s="312"/>
      <c r="I561" s="312"/>
      <c r="J561" s="312"/>
      <c r="K561" s="312"/>
      <c r="L561" s="312"/>
      <c r="M561" s="312"/>
      <c r="N561" s="312"/>
      <c r="O561" s="55"/>
      <c r="P561" s="52"/>
      <c r="Q561" s="52"/>
      <c r="R561" s="52"/>
      <c r="S561" s="52"/>
      <c r="T561" s="52"/>
      <c r="U561" s="52"/>
      <c r="V561" s="52"/>
      <c r="W561" s="52"/>
      <c r="X561" s="52"/>
      <c r="Y561" s="52"/>
      <c r="Z561" s="76"/>
    </row>
    <row r="562" spans="1:26" s="77" customFormat="1" ht="25.5" customHeight="1">
      <c r="A562" s="52"/>
      <c r="B562" s="53"/>
      <c r="C562" s="79"/>
      <c r="D562" s="16"/>
      <c r="E562" s="319" t="str">
        <f>Translations!$B$81</f>
        <v>Value "in service"?</v>
      </c>
      <c r="F562"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562" s="312"/>
      <c r="H562" s="312"/>
      <c r="I562" s="312"/>
      <c r="J562" s="312"/>
      <c r="K562" s="312"/>
      <c r="L562" s="312"/>
      <c r="M562" s="312"/>
      <c r="N562" s="312"/>
      <c r="O562" s="55"/>
      <c r="P562" s="52"/>
      <c r="Q562" s="52"/>
      <c r="R562" s="52"/>
      <c r="S562" s="52"/>
      <c r="T562" s="52"/>
      <c r="U562" s="52"/>
      <c r="V562" s="52"/>
      <c r="W562" s="52"/>
      <c r="X562" s="52"/>
      <c r="Y562" s="52"/>
      <c r="Z562" s="76"/>
    </row>
    <row r="563" spans="1:26" s="77" customFormat="1" ht="25.5" customHeight="1">
      <c r="A563" s="52"/>
      <c r="B563" s="53"/>
      <c r="C563" s="79"/>
      <c r="D563" s="16"/>
      <c r="E563" s="321"/>
      <c r="F563" s="312" t="str">
        <f>Translations!$B$83</f>
        <v>The uncertainty would be "not in service" if it relates e.g. to the maximum permissible error (but not in service), calibration certificates etc.</v>
      </c>
      <c r="G563" s="312"/>
      <c r="H563" s="312"/>
      <c r="I563" s="312"/>
      <c r="J563" s="312"/>
      <c r="K563" s="312"/>
      <c r="L563" s="312"/>
      <c r="M563" s="312"/>
      <c r="N563" s="312"/>
      <c r="O563" s="55"/>
      <c r="P563" s="52"/>
      <c r="Q563" s="52"/>
      <c r="R563" s="52"/>
      <c r="S563" s="52"/>
      <c r="T563" s="52"/>
      <c r="U563" s="52"/>
      <c r="V563" s="52"/>
      <c r="W563" s="52"/>
      <c r="X563" s="52"/>
      <c r="Y563" s="52"/>
      <c r="Z563" s="76"/>
    </row>
    <row r="564" spans="1:26" s="77" customFormat="1" ht="12.75" customHeight="1">
      <c r="A564" s="52"/>
      <c r="B564" s="53"/>
      <c r="C564" s="79"/>
      <c r="D564" s="16"/>
      <c r="E564" s="319" t="str">
        <f>Translations!$B$84</f>
        <v>Conversion factor to "in service"</v>
      </c>
      <c r="F564" s="312" t="str">
        <f>Translations!$B$85</f>
        <v>Please enter here the conversion factor for the uncertainty "in service". If "in service" is selected above, the cell will be greyed out and a value of 1 applied. </v>
      </c>
      <c r="G564" s="312"/>
      <c r="H564" s="312"/>
      <c r="I564" s="312"/>
      <c r="J564" s="312"/>
      <c r="K564" s="312"/>
      <c r="L564" s="312"/>
      <c r="M564" s="312"/>
      <c r="N564" s="312"/>
      <c r="O564" s="55"/>
      <c r="P564" s="52"/>
      <c r="Q564" s="52"/>
      <c r="R564" s="52"/>
      <c r="S564" s="52"/>
      <c r="T564" s="52"/>
      <c r="U564" s="52"/>
      <c r="V564" s="52"/>
      <c r="W564" s="52"/>
      <c r="X564" s="52"/>
      <c r="Y564" s="52"/>
      <c r="Z564" s="76"/>
    </row>
    <row r="565" spans="1:26" s="77" customFormat="1" ht="54.75" customHeight="1">
      <c r="A565" s="52"/>
      <c r="B565" s="53"/>
      <c r="C565" s="79"/>
      <c r="D565" s="16"/>
      <c r="E565" s="326"/>
      <c r="F565"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565" s="336"/>
      <c r="H565" s="336"/>
      <c r="I565" s="336"/>
      <c r="J565" s="336"/>
      <c r="K565" s="336"/>
      <c r="L565" s="336"/>
      <c r="M565" s="336"/>
      <c r="N565" s="336"/>
      <c r="O565" s="55"/>
      <c r="P565" s="52"/>
      <c r="Q565" s="52"/>
      <c r="R565" s="52"/>
      <c r="S565" s="52"/>
      <c r="T565" s="52"/>
      <c r="U565" s="52"/>
      <c r="V565" s="52"/>
      <c r="W565" s="52"/>
      <c r="X565" s="52"/>
      <c r="Y565" s="52"/>
      <c r="Z565" s="76"/>
    </row>
    <row r="566" spans="1:26" s="77" customFormat="1" ht="12.75" customHeight="1">
      <c r="A566" s="52"/>
      <c r="B566" s="53"/>
      <c r="C566" s="79"/>
      <c r="D566" s="16"/>
      <c r="E566" s="321"/>
      <c r="F566" s="340" t="str">
        <f>Translations!$B$87</f>
        <v>If no entries are made here, a value of 2 to convert the uncertainty to "in service" will be applied.</v>
      </c>
      <c r="G566" s="340"/>
      <c r="H566" s="340"/>
      <c r="I566" s="340"/>
      <c r="J566" s="340"/>
      <c r="K566" s="340"/>
      <c r="L566" s="340"/>
      <c r="M566" s="340"/>
      <c r="N566" s="340"/>
      <c r="O566" s="55"/>
      <c r="P566" s="52"/>
      <c r="Q566" s="52"/>
      <c r="R566" s="52"/>
      <c r="S566" s="52"/>
      <c r="T566" s="52"/>
      <c r="U566" s="52"/>
      <c r="V566" s="52"/>
      <c r="W566" s="52"/>
      <c r="X566" s="52"/>
      <c r="Y566" s="52"/>
      <c r="Z566" s="76"/>
    </row>
    <row r="567" spans="1:26" s="77" customFormat="1" ht="12.75" customHeight="1">
      <c r="A567" s="52"/>
      <c r="B567" s="53"/>
      <c r="C567" s="79"/>
      <c r="D567" s="16"/>
      <c r="E567" s="319" t="str">
        <f>Translations!$B$88</f>
        <v>Correlated or uncorrelated?</v>
      </c>
      <c r="F567" s="312" t="str">
        <f>Translations!$B$89</f>
        <v>Please enter here whether the individual measurements are correlated or uncorrelated. </v>
      </c>
      <c r="G567" s="312"/>
      <c r="H567" s="312"/>
      <c r="I567" s="312"/>
      <c r="J567" s="312"/>
      <c r="K567" s="312"/>
      <c r="L567" s="312"/>
      <c r="M567" s="312"/>
      <c r="N567" s="312"/>
      <c r="O567" s="55"/>
      <c r="P567" s="52"/>
      <c r="Q567" s="52"/>
      <c r="R567" s="52"/>
      <c r="S567" s="52"/>
      <c r="T567" s="52"/>
      <c r="U567" s="52"/>
      <c r="V567" s="52"/>
      <c r="W567" s="52"/>
      <c r="X567" s="52"/>
      <c r="Y567" s="52"/>
      <c r="Z567" s="76"/>
    </row>
    <row r="568" spans="1:26" s="77" customFormat="1" ht="49.5" customHeight="1">
      <c r="A568" s="52"/>
      <c r="B568" s="53"/>
      <c r="C568" s="79"/>
      <c r="D568" s="16"/>
      <c r="E568" s="320"/>
      <c r="F568"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568" s="312"/>
      <c r="H568" s="312"/>
      <c r="I568" s="312"/>
      <c r="J568" s="312"/>
      <c r="K568" s="312"/>
      <c r="L568" s="312"/>
      <c r="M568" s="312"/>
      <c r="N568" s="312"/>
      <c r="O568" s="55"/>
      <c r="P568" s="52"/>
      <c r="Q568" s="52"/>
      <c r="R568" s="52"/>
      <c r="S568" s="52"/>
      <c r="T568" s="52"/>
      <c r="U568" s="52"/>
      <c r="V568" s="52"/>
      <c r="W568" s="52"/>
      <c r="X568" s="52"/>
      <c r="Y568" s="52"/>
      <c r="Z568" s="76"/>
    </row>
    <row r="569" spans="1:26" s="77" customFormat="1" ht="24" customHeight="1">
      <c r="A569" s="52"/>
      <c r="B569" s="53"/>
      <c r="C569" s="79"/>
      <c r="D569" s="16"/>
      <c r="E569" s="320"/>
      <c r="F569" s="312" t="str">
        <f>Translations!$B$91</f>
        <v>In practice, input quantities are often correlated because the same physical measurement standard, measuring instrument, reference date, or even measurement method is used in the estimation of their values.</v>
      </c>
      <c r="G569" s="312"/>
      <c r="H569" s="312"/>
      <c r="I569" s="312"/>
      <c r="J569" s="312"/>
      <c r="K569" s="312"/>
      <c r="L569" s="312"/>
      <c r="M569" s="312"/>
      <c r="N569" s="312"/>
      <c r="O569" s="55"/>
      <c r="P569" s="52"/>
      <c r="Q569" s="52"/>
      <c r="R569" s="52"/>
      <c r="S569" s="52"/>
      <c r="T569" s="52"/>
      <c r="U569" s="52"/>
      <c r="V569" s="52"/>
      <c r="W569" s="52"/>
      <c r="X569" s="52"/>
      <c r="Y569" s="52"/>
      <c r="Z569" s="76"/>
    </row>
    <row r="570" spans="1:26" s="77" customFormat="1" ht="24" customHeight="1">
      <c r="A570" s="52"/>
      <c r="B570" s="53"/>
      <c r="C570" s="79"/>
      <c r="D570" s="16"/>
      <c r="E570" s="320"/>
      <c r="F570" s="312" t="str">
        <f>Translations!$B$92</f>
        <v>Example: Each batch of a solid material purchased on the market is measured by the operator's weighbridge. In this case the measurements may have to be assumed as being correlated.</v>
      </c>
      <c r="G570" s="312"/>
      <c r="H570" s="312"/>
      <c r="I570" s="312"/>
      <c r="J570" s="312"/>
      <c r="K570" s="312"/>
      <c r="L570" s="312"/>
      <c r="M570" s="312"/>
      <c r="N570" s="312"/>
      <c r="O570" s="55"/>
      <c r="P570" s="52"/>
      <c r="Q570" s="52"/>
      <c r="R570" s="52"/>
      <c r="S570" s="52"/>
      <c r="T570" s="52"/>
      <c r="U570" s="52"/>
      <c r="V570" s="52"/>
      <c r="W570" s="52"/>
      <c r="X570" s="52"/>
      <c r="Y570" s="52"/>
      <c r="Z570" s="76"/>
    </row>
    <row r="571" spans="1:26" s="77" customFormat="1" ht="4.5" customHeight="1">
      <c r="A571" s="52"/>
      <c r="B571" s="53"/>
      <c r="C571" s="79"/>
      <c r="D571" s="16"/>
      <c r="E571" s="80"/>
      <c r="F571" s="80"/>
      <c r="G571" s="80"/>
      <c r="H571" s="80"/>
      <c r="I571" s="80"/>
      <c r="J571" s="80"/>
      <c r="K571" s="80"/>
      <c r="L571" s="80"/>
      <c r="M571" s="80"/>
      <c r="N571" s="80"/>
      <c r="O571" s="55"/>
      <c r="P571" s="52"/>
      <c r="Q571" s="52"/>
      <c r="R571" s="52"/>
      <c r="S571" s="52"/>
      <c r="T571" s="52"/>
      <c r="U571" s="52"/>
      <c r="V571" s="52"/>
      <c r="W571" s="52"/>
      <c r="X571" s="52"/>
      <c r="Y571" s="52"/>
      <c r="Z571" s="76"/>
    </row>
    <row r="572" spans="1:26" s="77" customFormat="1" ht="12.75" customHeight="1">
      <c r="A572" s="52"/>
      <c r="B572" s="53"/>
      <c r="C572" s="79"/>
      <c r="D572" s="87" t="s">
        <v>254</v>
      </c>
      <c r="E572" s="323" t="str">
        <f>Translations!$B$93</f>
        <v>Amount of fuel or material imported to/consumed within the installation</v>
      </c>
      <c r="F572" s="323"/>
      <c r="G572" s="323"/>
      <c r="H572" s="323"/>
      <c r="I572" s="323"/>
      <c r="J572" s="323"/>
      <c r="K572" s="323"/>
      <c r="L572" s="323"/>
      <c r="M572" s="323"/>
      <c r="N572" s="323"/>
      <c r="O572" s="55"/>
      <c r="P572" s="52"/>
      <c r="Q572" s="52"/>
      <c r="R572" s="52"/>
      <c r="S572" s="52"/>
      <c r="T572" s="52"/>
      <c r="U572" s="52"/>
      <c r="V572" s="52"/>
      <c r="W572" s="52"/>
      <c r="X572" s="52"/>
      <c r="Y572" s="52"/>
      <c r="Z572" s="76"/>
    </row>
    <row r="573" spans="1:26" s="77" customFormat="1" ht="49.5" customHeight="1">
      <c r="A573" s="52"/>
      <c r="B573" s="53"/>
      <c r="C573" s="79"/>
      <c r="D573" s="16"/>
      <c r="E573" s="183" t="str">
        <f>Translations!$B$94</f>
        <v>Name or brief description</v>
      </c>
      <c r="F573" s="88" t="str">
        <f>Translations!$B$95</f>
        <v>Quantity per measurement [e.g. t or Nm³] </v>
      </c>
      <c r="G573" s="88" t="str">
        <f>Translations!$B$96</f>
        <v>Annual number of measurements</v>
      </c>
      <c r="H573" s="88" t="str">
        <f>Translations!$B$97</f>
        <v>Annual quantity [e.g. t or Nm³] </v>
      </c>
      <c r="I573" s="88" t="str">
        <f>Translations!$B$67</f>
        <v>Uncertainty related to each measurement</v>
      </c>
      <c r="J573" s="88" t="str">
        <f>Translations!$B$72</f>
        <v>Type of distribution</v>
      </c>
      <c r="K573" s="88" t="str">
        <f>Translations!$B$78</f>
        <v>Standard or expanded uncertainty?</v>
      </c>
      <c r="L573" s="88" t="str">
        <f>Translations!$B$81</f>
        <v>Value "in service"?</v>
      </c>
      <c r="M573" s="88" t="str">
        <f>Translations!$B$84</f>
        <v>Conversion factor to "in service"</v>
      </c>
      <c r="N573" s="88" t="str">
        <f>Translations!$B$88</f>
        <v>Correlated or uncorrelated?</v>
      </c>
      <c r="O573" s="55"/>
      <c r="P573" s="52"/>
      <c r="Q573" s="52"/>
      <c r="R573" s="89" t="s">
        <v>226</v>
      </c>
      <c r="S573" s="89" t="s">
        <v>224</v>
      </c>
      <c r="T573" s="89" t="s">
        <v>225</v>
      </c>
      <c r="U573" s="89" t="s">
        <v>241</v>
      </c>
      <c r="V573" s="89" t="s">
        <v>305</v>
      </c>
      <c r="W573" s="89" t="s">
        <v>227</v>
      </c>
      <c r="X573" s="89" t="s">
        <v>228</v>
      </c>
      <c r="Y573" s="89" t="s">
        <v>306</v>
      </c>
      <c r="Z573" s="76"/>
    </row>
    <row r="574" spans="1:26" s="77" customFormat="1" ht="12.75" customHeight="1">
      <c r="A574" s="52"/>
      <c r="B574" s="53"/>
      <c r="C574" s="79"/>
      <c r="D574" s="90" t="s">
        <v>255</v>
      </c>
      <c r="E574" s="180"/>
      <c r="F574" s="2"/>
      <c r="G574" s="2"/>
      <c r="H574" s="91">
        <f>IF(COUNT(F574:G574)&gt;0,F574*G574,"")</f>
      </c>
      <c r="I574" s="3"/>
      <c r="J574" s="4"/>
      <c r="K574" s="4"/>
      <c r="L574" s="6"/>
      <c r="M574" s="186"/>
      <c r="N574" s="6"/>
      <c r="O574" s="55"/>
      <c r="P574" s="52"/>
      <c r="Q574" s="52"/>
      <c r="R574" s="92">
        <f>IF(J574="",INDEX(EUconst_DistributionCorrection,1),INDEX(EUconst_DistributionCorrection,MATCH(J574,EUconst_DistributionType,0)))</f>
        <v>1</v>
      </c>
      <c r="S574" s="93">
        <f>IF(OR(K574="",J574=INDEX(EUconst_DistributionType,2),J574=INDEX(EUconst_DistributionType,3)),INDEX(EUconst_ConfidenceLevel,1),INDEX(EUconst_ConfidenceLevel,MATCH(K574,EUconst_UncertaintyType,0)))</f>
        <v>0.682689250166422</v>
      </c>
      <c r="T574" s="94">
        <f>IF(N574="",2,INDEX(EUconst_CorrelationFactor,MATCH(N574,EUconst_CorrelationType,0)))</f>
        <v>2</v>
      </c>
      <c r="U574" s="95" t="b">
        <f>OR(J574=INDEX(EUconst_DistributionType,2),J574=INDEX(EUconst_DistributionType,3))</f>
        <v>0</v>
      </c>
      <c r="V574" s="189">
        <f>IF(L574=INDEX(EUconst_InService,1),1,IF(M574="",2,M574))</f>
        <v>2</v>
      </c>
      <c r="W574" s="97">
        <f>IF(F574="","",ABS(G574)^T574*(ABS(F574)*I574*V574/R574/TINV(1-S574,10^6))^2)</f>
      </c>
      <c r="X574" s="97" t="b">
        <f>OR(INDEX(EUconst_DistributionType,2)=J574,INDEX(EUconst_DistributionType,3)=J574)</f>
        <v>0</v>
      </c>
      <c r="Y574" s="97" t="b">
        <f>L574=INDEX(EUconst_InService,1)</f>
        <v>0</v>
      </c>
      <c r="Z574" s="76"/>
    </row>
    <row r="575" spans="1:26" s="77" customFormat="1" ht="12.75" customHeight="1">
      <c r="A575" s="52"/>
      <c r="B575" s="53"/>
      <c r="C575" s="79"/>
      <c r="D575" s="90" t="s">
        <v>256</v>
      </c>
      <c r="E575" s="181"/>
      <c r="F575" s="5"/>
      <c r="G575" s="5"/>
      <c r="H575" s="99">
        <f>IF(COUNT(F575:G575)&gt;0,F575*G575,"")</f>
      </c>
      <c r="I575" s="6"/>
      <c r="J575" s="7"/>
      <c r="K575" s="7"/>
      <c r="L575" s="6"/>
      <c r="M575" s="187"/>
      <c r="N575" s="6"/>
      <c r="O575" s="55"/>
      <c r="P575" s="52"/>
      <c r="Q575" s="52"/>
      <c r="R575" s="92">
        <f>IF(J575="",INDEX(EUconst_DistributionCorrection,1),INDEX(EUconst_DistributionCorrection,MATCH(J575,EUconst_DistributionType,0)))</f>
        <v>1</v>
      </c>
      <c r="S575" s="93">
        <f>IF(OR(K575="",J575=INDEX(EUconst_DistributionType,2),J575=INDEX(EUconst_DistributionType,3)),INDEX(EUconst_ConfidenceLevel,1),INDEX(EUconst_ConfidenceLevel,MATCH(K575,EUconst_UncertaintyType,0)))</f>
        <v>0.682689250166422</v>
      </c>
      <c r="T575" s="94">
        <f>IF(N575="",2,INDEX(EUconst_CorrelationFactor,MATCH(N575,EUconst_CorrelationType,0)))</f>
        <v>2</v>
      </c>
      <c r="U575" s="95" t="b">
        <f>OR(J575=INDEX(EUconst_DistributionType,2),J575=INDEX(EUconst_DistributionType,3))</f>
        <v>0</v>
      </c>
      <c r="V575" s="189">
        <f>IF(L575=INDEX(EUconst_InService,1),1,IF(M575="",2,M575))</f>
        <v>2</v>
      </c>
      <c r="W575" s="97">
        <f>IF(F575="","",ABS(G575)^T575*(ABS(F575)*I575*V575/R575/TINV(1-S575,10^6))^2)</f>
      </c>
      <c r="X575" s="97" t="b">
        <f>OR(INDEX(EUconst_DistributionType,2)=J575,INDEX(EUconst_DistributionType,3)=J575)</f>
        <v>0</v>
      </c>
      <c r="Y575" s="97" t="b">
        <f>L575=INDEX(EUconst_InService,1)</f>
        <v>0</v>
      </c>
      <c r="Z575" s="76"/>
    </row>
    <row r="576" spans="1:26" s="77" customFormat="1" ht="12.75" customHeight="1">
      <c r="A576" s="52"/>
      <c r="B576" s="53"/>
      <c r="C576" s="79"/>
      <c r="D576" s="90" t="s">
        <v>253</v>
      </c>
      <c r="E576" s="181"/>
      <c r="F576" s="5"/>
      <c r="G576" s="5"/>
      <c r="H576" s="99">
        <f>IF(COUNT(F576:G576)&gt;0,F576*G576,"")</f>
      </c>
      <c r="I576" s="6"/>
      <c r="J576" s="7"/>
      <c r="K576" s="7"/>
      <c r="L576" s="6"/>
      <c r="M576" s="187"/>
      <c r="N576" s="6"/>
      <c r="O576" s="55"/>
      <c r="P576" s="52"/>
      <c r="Q576" s="52"/>
      <c r="R576" s="92">
        <f>IF(J576="",INDEX(EUconst_DistributionCorrection,1),INDEX(EUconst_DistributionCorrection,MATCH(J576,EUconst_DistributionType,0)))</f>
        <v>1</v>
      </c>
      <c r="S576" s="93">
        <f>IF(OR(K576="",J576=INDEX(EUconst_DistributionType,2),J576=INDEX(EUconst_DistributionType,3)),INDEX(EUconst_ConfidenceLevel,1),INDEX(EUconst_ConfidenceLevel,MATCH(K576,EUconst_UncertaintyType,0)))</f>
        <v>0.682689250166422</v>
      </c>
      <c r="T576" s="94">
        <f>IF(N576="",2,INDEX(EUconst_CorrelationFactor,MATCH(N576,EUconst_CorrelationType,0)))</f>
        <v>2</v>
      </c>
      <c r="U576" s="95" t="b">
        <f>OR(J576=INDEX(EUconst_DistributionType,2),J576=INDEX(EUconst_DistributionType,3))</f>
        <v>0</v>
      </c>
      <c r="V576" s="189">
        <f>IF(L576=INDEX(EUconst_InService,1),1,IF(M576="",2,M576))</f>
        <v>2</v>
      </c>
      <c r="W576" s="97">
        <f>IF(F576="","",ABS(G576)^T576*(ABS(F576)*I576*V576/R576/TINV(1-S576,10^6))^2)</f>
      </c>
      <c r="X576" s="97" t="b">
        <f>OR(INDEX(EUconst_DistributionType,2)=J576,INDEX(EUconst_DistributionType,3)=J576)</f>
        <v>0</v>
      </c>
      <c r="Y576" s="97" t="b">
        <f>L576=INDEX(EUconst_InService,1)</f>
        <v>0</v>
      </c>
      <c r="Z576" s="76"/>
    </row>
    <row r="577" spans="1:26" s="77" customFormat="1" ht="12.75" customHeight="1">
      <c r="A577" s="52"/>
      <c r="B577" s="53"/>
      <c r="C577" s="79"/>
      <c r="D577" s="90" t="s">
        <v>257</v>
      </c>
      <c r="E577" s="181"/>
      <c r="F577" s="5"/>
      <c r="G577" s="5"/>
      <c r="H577" s="99">
        <f>IF(COUNT(F577:G577)&gt;0,F577*G577,"")</f>
      </c>
      <c r="I577" s="6"/>
      <c r="J577" s="7"/>
      <c r="K577" s="7"/>
      <c r="L577" s="6"/>
      <c r="M577" s="187"/>
      <c r="N577" s="6"/>
      <c r="O577" s="55"/>
      <c r="P577" s="52"/>
      <c r="Q577" s="52"/>
      <c r="R577" s="92">
        <f>IF(J577="",INDEX(EUconst_DistributionCorrection,1),INDEX(EUconst_DistributionCorrection,MATCH(J577,EUconst_DistributionType,0)))</f>
        <v>1</v>
      </c>
      <c r="S577" s="93">
        <f>IF(OR(K577="",J577=INDEX(EUconst_DistributionType,2),J577=INDEX(EUconst_DistributionType,3)),INDEX(EUconst_ConfidenceLevel,1),INDEX(EUconst_ConfidenceLevel,MATCH(K577,EUconst_UncertaintyType,0)))</f>
        <v>0.682689250166422</v>
      </c>
      <c r="T577" s="94">
        <f>IF(N577="",2,INDEX(EUconst_CorrelationFactor,MATCH(N577,EUconst_CorrelationType,0)))</f>
        <v>2</v>
      </c>
      <c r="U577" s="95" t="b">
        <f>OR(J577=INDEX(EUconst_DistributionType,2),J577=INDEX(EUconst_DistributionType,3))</f>
        <v>0</v>
      </c>
      <c r="V577" s="189">
        <f>IF(L577=INDEX(EUconst_InService,1),1,IF(M577="",2,M577))</f>
        <v>2</v>
      </c>
      <c r="W577" s="97">
        <f>IF(F577="","",ABS(G577)^T577*(ABS(F577)*I577*V577/R577/TINV(1-S577,10^6))^2)</f>
      </c>
      <c r="X577" s="97" t="b">
        <f>OR(INDEX(EUconst_DistributionType,2)=J577,INDEX(EUconst_DistributionType,3)=J577)</f>
        <v>0</v>
      </c>
      <c r="Y577" s="97" t="b">
        <f>L577=INDEX(EUconst_InService,1)</f>
        <v>0</v>
      </c>
      <c r="Z577" s="76"/>
    </row>
    <row r="578" spans="1:26" s="77" customFormat="1" ht="12.75" customHeight="1">
      <c r="A578" s="52"/>
      <c r="B578" s="53"/>
      <c r="C578" s="79"/>
      <c r="D578" s="90" t="s">
        <v>258</v>
      </c>
      <c r="E578" s="182"/>
      <c r="F578" s="8"/>
      <c r="G578" s="8"/>
      <c r="H578" s="100">
        <f>IF(COUNT(F578:G578)&gt;0,F578*G578,"")</f>
      </c>
      <c r="I578" s="9"/>
      <c r="J578" s="10"/>
      <c r="K578" s="10"/>
      <c r="L578" s="9"/>
      <c r="M578" s="188"/>
      <c r="N578" s="9"/>
      <c r="O578" s="55"/>
      <c r="P578" s="52"/>
      <c r="Q578" s="52"/>
      <c r="R578" s="92">
        <f>IF(J578="",INDEX(EUconst_DistributionCorrection,1),INDEX(EUconst_DistributionCorrection,MATCH(J578,EUconst_DistributionType,0)))</f>
        <v>1</v>
      </c>
      <c r="S578" s="93">
        <f>IF(OR(K578="",J578=INDEX(EUconst_DistributionType,2),J578=INDEX(EUconst_DistributionType,3)),INDEX(EUconst_ConfidenceLevel,1),INDEX(EUconst_ConfidenceLevel,MATCH(K578,EUconst_UncertaintyType,0)))</f>
        <v>0.682689250166422</v>
      </c>
      <c r="T578" s="94">
        <f>IF(N578="",2,INDEX(EUconst_CorrelationFactor,MATCH(N578,EUconst_CorrelationType,0)))</f>
        <v>2</v>
      </c>
      <c r="U578" s="95" t="b">
        <f>OR(J578=INDEX(EUconst_DistributionType,2),J578=INDEX(EUconst_DistributionType,3))</f>
        <v>0</v>
      </c>
      <c r="V578" s="189">
        <f>IF(L578=INDEX(EUconst_InService,1),1,IF(M578="",2,M578))</f>
        <v>2</v>
      </c>
      <c r="W578" s="97">
        <f>IF(F578="","",ABS(G578)^T578*(ABS(F578)*I578*V578/R578/TINV(1-S578,10^6))^2)</f>
      </c>
      <c r="X578" s="97" t="b">
        <f>OR(INDEX(EUconst_DistributionType,2)=J578,INDEX(EUconst_DistributionType,3)=J578)</f>
        <v>0</v>
      </c>
      <c r="Y578" s="97" t="b">
        <f>L578=INDEX(EUconst_InService,1)</f>
        <v>0</v>
      </c>
      <c r="Z578" s="76">
        <f>IF(F578="","",ABS(G578)^T578*(ABS(F578)*I578/R578/TINV(1-S578,10^6))^2)</f>
      </c>
    </row>
    <row r="579" spans="1:26" s="77" customFormat="1" ht="4.5" customHeight="1">
      <c r="A579" s="52"/>
      <c r="B579" s="53"/>
      <c r="C579" s="79"/>
      <c r="D579" s="16"/>
      <c r="E579" s="80"/>
      <c r="F579" s="80"/>
      <c r="G579" s="80"/>
      <c r="H579" s="80"/>
      <c r="K579" s="80"/>
      <c r="L579" s="80"/>
      <c r="M579" s="80"/>
      <c r="O579" s="55"/>
      <c r="P579" s="52"/>
      <c r="Q579" s="52"/>
      <c r="R579" s="96"/>
      <c r="S579" s="96"/>
      <c r="T579" s="96"/>
      <c r="U579" s="52"/>
      <c r="V579" s="96"/>
      <c r="W579" s="96"/>
      <c r="X579" s="96"/>
      <c r="Y579" s="96"/>
      <c r="Z579" s="76"/>
    </row>
    <row r="580" spans="1:26" s="77" customFormat="1" ht="12.75" customHeight="1">
      <c r="A580" s="52"/>
      <c r="B580" s="53"/>
      <c r="C580" s="79"/>
      <c r="D580" s="87" t="s">
        <v>259</v>
      </c>
      <c r="E580" s="323" t="str">
        <f>Translations!$B$98</f>
        <v>Amount of fuel or material exported from the installation</v>
      </c>
      <c r="F580" s="323"/>
      <c r="G580" s="323"/>
      <c r="H580" s="323"/>
      <c r="I580" s="323"/>
      <c r="J580" s="323"/>
      <c r="K580" s="323"/>
      <c r="L580" s="323"/>
      <c r="M580" s="323"/>
      <c r="N580" s="323"/>
      <c r="O580" s="55"/>
      <c r="P580" s="52"/>
      <c r="Q580" s="52"/>
      <c r="R580" s="52"/>
      <c r="S580" s="52"/>
      <c r="T580" s="52"/>
      <c r="U580" s="52"/>
      <c r="V580" s="52"/>
      <c r="W580" s="52"/>
      <c r="X580" s="52"/>
      <c r="Y580" s="52"/>
      <c r="Z580" s="76"/>
    </row>
    <row r="581" spans="1:26" s="77" customFormat="1" ht="49.5" customHeight="1">
      <c r="A581" s="52"/>
      <c r="B581" s="53"/>
      <c r="C581" s="79"/>
      <c r="D581" s="16"/>
      <c r="E581" s="183" t="str">
        <f>Translations!$B$94</f>
        <v>Name or brief description</v>
      </c>
      <c r="F581" s="88" t="str">
        <f>Translations!$B$99</f>
        <v>Quantity per delivery [e.g. t or Nm³] </v>
      </c>
      <c r="G581" s="88" t="str">
        <f>Translations!$B$100</f>
        <v>Annual number of deliveries</v>
      </c>
      <c r="H581" s="88" t="str">
        <f>Translations!$B$97</f>
        <v>Annual quantity [e.g. t or Nm³] </v>
      </c>
      <c r="I581" s="88" t="str">
        <f>Translations!$B$67</f>
        <v>Uncertainty related to each measurement</v>
      </c>
      <c r="J581" s="88" t="str">
        <f>Translations!$B$72</f>
        <v>Type of distribution</v>
      </c>
      <c r="K581" s="88" t="str">
        <f>Translations!$B$78</f>
        <v>Standard or expanded uncertainty?</v>
      </c>
      <c r="L581" s="88" t="str">
        <f>Translations!$B$81</f>
        <v>Value "in service"?</v>
      </c>
      <c r="M581" s="88" t="str">
        <f>Translations!$B$84</f>
        <v>Conversion factor to "in service"</v>
      </c>
      <c r="N581" s="88" t="str">
        <f>Translations!$B$88</f>
        <v>Correlated or uncorrelated?</v>
      </c>
      <c r="O581" s="55"/>
      <c r="P581" s="52"/>
      <c r="Q581" s="52"/>
      <c r="R581" s="89" t="s">
        <v>226</v>
      </c>
      <c r="S581" s="89" t="s">
        <v>224</v>
      </c>
      <c r="T581" s="89" t="s">
        <v>225</v>
      </c>
      <c r="U581" s="89" t="s">
        <v>241</v>
      </c>
      <c r="V581" s="89" t="s">
        <v>305</v>
      </c>
      <c r="W581" s="89" t="s">
        <v>227</v>
      </c>
      <c r="X581" s="89" t="s">
        <v>228</v>
      </c>
      <c r="Y581" s="89" t="s">
        <v>306</v>
      </c>
      <c r="Z581" s="76"/>
    </row>
    <row r="582" spans="1:26" s="77" customFormat="1" ht="12.75" customHeight="1">
      <c r="A582" s="52"/>
      <c r="B582" s="53"/>
      <c r="C582" s="79"/>
      <c r="D582" s="90" t="s">
        <v>255</v>
      </c>
      <c r="E582" s="180"/>
      <c r="F582" s="2"/>
      <c r="G582" s="2"/>
      <c r="H582" s="91">
        <f>IF(COUNT(F582:G582)&gt;0,F582*G582,"")</f>
      </c>
      <c r="I582" s="3"/>
      <c r="J582" s="4"/>
      <c r="K582" s="4"/>
      <c r="L582" s="6"/>
      <c r="M582" s="186"/>
      <c r="N582" s="3"/>
      <c r="O582" s="55"/>
      <c r="P582" s="52"/>
      <c r="Q582" s="52"/>
      <c r="R582" s="92">
        <f>IF(J582="",INDEX(EUconst_DistributionCorrection,1),INDEX(EUconst_DistributionCorrection,MATCH(J582,EUconst_DistributionType,0)))</f>
        <v>1</v>
      </c>
      <c r="S582" s="93">
        <f>IF(OR(K582="",J582=INDEX(EUconst_DistributionType,2),J582=INDEX(EUconst_DistributionType,3)),INDEX(EUconst_ConfidenceLevel,1),INDEX(EUconst_ConfidenceLevel,MATCH(K582,EUconst_UncertaintyType,0)))</f>
        <v>0.682689250166422</v>
      </c>
      <c r="T582" s="94">
        <f>IF(N582="",2,INDEX(EUconst_CorrelationFactor,MATCH(N582,EUconst_CorrelationType,0)))</f>
        <v>2</v>
      </c>
      <c r="U582" s="95" t="b">
        <f>OR(J582=INDEX(EUconst_DistributionType,2),J582=INDEX(EUconst_DistributionType,3))</f>
        <v>0</v>
      </c>
      <c r="V582" s="189">
        <f>IF(L582=INDEX(EUconst_InService,1),1,IF(M582="",2,M582))</f>
        <v>2</v>
      </c>
      <c r="W582" s="97">
        <f>IF(F582="","",ABS(G582)^T582*(ABS(F582)*I582*V582/R582/TINV(1-S582,10^6))^2)</f>
      </c>
      <c r="X582" s="97" t="b">
        <f>OR(INDEX(EUconst_DistributionType,2)=J582,INDEX(EUconst_DistributionType,3)=J582)</f>
        <v>0</v>
      </c>
      <c r="Y582" s="97" t="b">
        <f>L582=INDEX(EUconst_InService,1)</f>
        <v>0</v>
      </c>
      <c r="Z582" s="76"/>
    </row>
    <row r="583" spans="1:26" s="77" customFormat="1" ht="12.75" customHeight="1">
      <c r="A583" s="52"/>
      <c r="B583" s="53"/>
      <c r="C583" s="79"/>
      <c r="D583" s="90" t="s">
        <v>256</v>
      </c>
      <c r="E583" s="181"/>
      <c r="F583" s="5"/>
      <c r="G583" s="5"/>
      <c r="H583" s="99">
        <f>IF(COUNT(F583:G583)&gt;0,F583*G583,"")</f>
      </c>
      <c r="I583" s="6"/>
      <c r="J583" s="7"/>
      <c r="K583" s="7"/>
      <c r="L583" s="6"/>
      <c r="M583" s="187"/>
      <c r="N583" s="6"/>
      <c r="O583" s="55"/>
      <c r="P583" s="52"/>
      <c r="Q583" s="52"/>
      <c r="R583" s="92">
        <f>IF(J583="",INDEX(EUconst_DistributionCorrection,1),INDEX(EUconst_DistributionCorrection,MATCH(J583,EUconst_DistributionType,0)))</f>
        <v>1</v>
      </c>
      <c r="S583" s="93">
        <f>IF(OR(K583="",J583=INDEX(EUconst_DistributionType,2),J583=INDEX(EUconst_DistributionType,3)),INDEX(EUconst_ConfidenceLevel,1),INDEX(EUconst_ConfidenceLevel,MATCH(K583,EUconst_UncertaintyType,0)))</f>
        <v>0.682689250166422</v>
      </c>
      <c r="T583" s="94">
        <f>IF(N583="",2,INDEX(EUconst_CorrelationFactor,MATCH(N583,EUconst_CorrelationType,0)))</f>
        <v>2</v>
      </c>
      <c r="U583" s="95" t="b">
        <f>OR(J583=INDEX(EUconst_DistributionType,2),J583=INDEX(EUconst_DistributionType,3))</f>
        <v>0</v>
      </c>
      <c r="V583" s="189">
        <f>IF(L583=INDEX(EUconst_InService,1),1,IF(M583="",2,M583))</f>
        <v>2</v>
      </c>
      <c r="W583" s="97">
        <f>IF(F583="","",ABS(G583)^T583*(ABS(F583)*I583*V583/R583/TINV(1-S583,10^6))^2)</f>
      </c>
      <c r="X583" s="97" t="b">
        <f>OR(INDEX(EUconst_DistributionType,2)=J583,INDEX(EUconst_DistributionType,3)=J583)</f>
        <v>0</v>
      </c>
      <c r="Y583" s="97" t="b">
        <f>L583=INDEX(EUconst_InService,1)</f>
        <v>0</v>
      </c>
      <c r="Z583" s="76"/>
    </row>
    <row r="584" spans="1:26" s="77" customFormat="1" ht="12.75" customHeight="1">
      <c r="A584" s="52"/>
      <c r="B584" s="53"/>
      <c r="C584" s="79"/>
      <c r="D584" s="90" t="s">
        <v>253</v>
      </c>
      <c r="E584" s="181"/>
      <c r="F584" s="5"/>
      <c r="G584" s="5"/>
      <c r="H584" s="99">
        <f>IF(COUNT(F584:G584)&gt;0,F584*G584,"")</f>
      </c>
      <c r="I584" s="6"/>
      <c r="J584" s="7"/>
      <c r="K584" s="7"/>
      <c r="L584" s="6"/>
      <c r="M584" s="187"/>
      <c r="N584" s="6"/>
      <c r="O584" s="55"/>
      <c r="P584" s="52"/>
      <c r="Q584" s="52"/>
      <c r="R584" s="92">
        <f>IF(J584="",INDEX(EUconst_DistributionCorrection,1),INDEX(EUconst_DistributionCorrection,MATCH(J584,EUconst_DistributionType,0)))</f>
        <v>1</v>
      </c>
      <c r="S584" s="93">
        <f>IF(OR(K584="",J584=INDEX(EUconst_DistributionType,2),J584=INDEX(EUconst_DistributionType,3)),INDEX(EUconst_ConfidenceLevel,1),INDEX(EUconst_ConfidenceLevel,MATCH(K584,EUconst_UncertaintyType,0)))</f>
        <v>0.682689250166422</v>
      </c>
      <c r="T584" s="94">
        <f>IF(N584="",2,INDEX(EUconst_CorrelationFactor,MATCH(N584,EUconst_CorrelationType,0)))</f>
        <v>2</v>
      </c>
      <c r="U584" s="95" t="b">
        <f>OR(J584=INDEX(EUconst_DistributionType,2),J584=INDEX(EUconst_DistributionType,3))</f>
        <v>0</v>
      </c>
      <c r="V584" s="189">
        <f>IF(L584=INDEX(EUconst_InService,1),1,IF(M584="",2,M584))</f>
        <v>2</v>
      </c>
      <c r="W584" s="97">
        <f>IF(F584="","",ABS(G584)^T584*(ABS(F584)*I584*V584/R584/TINV(1-S584,10^6))^2)</f>
      </c>
      <c r="X584" s="97" t="b">
        <f>OR(INDEX(EUconst_DistributionType,2)=J584,INDEX(EUconst_DistributionType,3)=J584)</f>
        <v>0</v>
      </c>
      <c r="Y584" s="97" t="b">
        <f>L584=INDEX(EUconst_InService,1)</f>
        <v>0</v>
      </c>
      <c r="Z584" s="76"/>
    </row>
    <row r="585" spans="1:26" s="77" customFormat="1" ht="12.75" customHeight="1">
      <c r="A585" s="52"/>
      <c r="B585" s="53"/>
      <c r="C585" s="79"/>
      <c r="D585" s="90" t="s">
        <v>257</v>
      </c>
      <c r="E585" s="181"/>
      <c r="F585" s="5"/>
      <c r="G585" s="5"/>
      <c r="H585" s="99">
        <f>IF(COUNT(F585:G585)&gt;0,F585*G585,"")</f>
      </c>
      <c r="I585" s="6"/>
      <c r="J585" s="7"/>
      <c r="K585" s="7"/>
      <c r="L585" s="6"/>
      <c r="M585" s="187"/>
      <c r="N585" s="6"/>
      <c r="O585" s="55"/>
      <c r="P585" s="52"/>
      <c r="Q585" s="52"/>
      <c r="R585" s="92">
        <f>IF(J585="",INDEX(EUconst_DistributionCorrection,1),INDEX(EUconst_DistributionCorrection,MATCH(J585,EUconst_DistributionType,0)))</f>
        <v>1</v>
      </c>
      <c r="S585" s="93">
        <f>IF(OR(K585="",J585=INDEX(EUconst_DistributionType,2),J585=INDEX(EUconst_DistributionType,3)),INDEX(EUconst_ConfidenceLevel,1),INDEX(EUconst_ConfidenceLevel,MATCH(K585,EUconst_UncertaintyType,0)))</f>
        <v>0.682689250166422</v>
      </c>
      <c r="T585" s="94">
        <f>IF(N585="",2,INDEX(EUconst_CorrelationFactor,MATCH(N585,EUconst_CorrelationType,0)))</f>
        <v>2</v>
      </c>
      <c r="U585" s="95" t="b">
        <f>OR(J585=INDEX(EUconst_DistributionType,2),J585=INDEX(EUconst_DistributionType,3))</f>
        <v>0</v>
      </c>
      <c r="V585" s="189">
        <f>IF(L585=INDEX(EUconst_InService,1),1,IF(M585="",2,M585))</f>
        <v>2</v>
      </c>
      <c r="W585" s="97">
        <f>IF(F585="","",ABS(G585)^T585*(ABS(F585)*I585*V585/R585/TINV(1-S585,10^6))^2)</f>
      </c>
      <c r="X585" s="97" t="b">
        <f>OR(INDEX(EUconst_DistributionType,2)=J585,INDEX(EUconst_DistributionType,3)=J585)</f>
        <v>0</v>
      </c>
      <c r="Y585" s="97" t="b">
        <f>L585=INDEX(EUconst_InService,1)</f>
        <v>0</v>
      </c>
      <c r="Z585" s="76"/>
    </row>
    <row r="586" spans="1:26" s="77" customFormat="1" ht="12.75" customHeight="1">
      <c r="A586" s="52"/>
      <c r="B586" s="53"/>
      <c r="C586" s="79"/>
      <c r="D586" s="90" t="s">
        <v>258</v>
      </c>
      <c r="E586" s="182"/>
      <c r="F586" s="8"/>
      <c r="G586" s="8"/>
      <c r="H586" s="100">
        <f>IF(COUNT(F586:G586)&gt;0,F586*G586,"")</f>
      </c>
      <c r="I586" s="9"/>
      <c r="J586" s="10"/>
      <c r="K586" s="10"/>
      <c r="L586" s="9"/>
      <c r="M586" s="188"/>
      <c r="N586" s="9"/>
      <c r="O586" s="55"/>
      <c r="P586" s="52"/>
      <c r="Q586" s="52"/>
      <c r="R586" s="92">
        <f>IF(J586="",INDEX(EUconst_DistributionCorrection,1),INDEX(EUconst_DistributionCorrection,MATCH(J586,EUconst_DistributionType,0)))</f>
        <v>1</v>
      </c>
      <c r="S586" s="93">
        <f>IF(OR(K586="",J586=INDEX(EUconst_DistributionType,2),J586=INDEX(EUconst_DistributionType,3)),INDEX(EUconst_ConfidenceLevel,1),INDEX(EUconst_ConfidenceLevel,MATCH(K586,EUconst_UncertaintyType,0)))</f>
        <v>0.682689250166422</v>
      </c>
      <c r="T586" s="94">
        <f>IF(N586="",2,INDEX(EUconst_CorrelationFactor,MATCH(N586,EUconst_CorrelationType,0)))</f>
        <v>2</v>
      </c>
      <c r="U586" s="95" t="b">
        <f>OR(J586=INDEX(EUconst_DistributionType,2),J586=INDEX(EUconst_DistributionType,3))</f>
        <v>0</v>
      </c>
      <c r="V586" s="189">
        <f>IF(L586=INDEX(EUconst_InService,1),1,IF(M586="",2,M586))</f>
        <v>2</v>
      </c>
      <c r="W586" s="97">
        <f>IF(F586="","",ABS(G586)^T586*(ABS(F586)*I586*V586/R586/TINV(1-S586,10^6))^2)</f>
      </c>
      <c r="X586" s="97" t="b">
        <f>OR(INDEX(EUconst_DistributionType,2)=J586,INDEX(EUconst_DistributionType,3)=J586)</f>
        <v>0</v>
      </c>
      <c r="Y586" s="97" t="b">
        <f>L586=INDEX(EUconst_InService,1)</f>
        <v>0</v>
      </c>
      <c r="Z586" s="76"/>
    </row>
    <row r="587" spans="1:26" s="77" customFormat="1" ht="4.5" customHeight="1">
      <c r="A587" s="52"/>
      <c r="B587" s="53"/>
      <c r="C587" s="79"/>
      <c r="D587" s="16"/>
      <c r="E587" s="80"/>
      <c r="F587" s="80"/>
      <c r="G587" s="80"/>
      <c r="H587" s="80"/>
      <c r="K587" s="80"/>
      <c r="L587" s="80"/>
      <c r="M587" s="80"/>
      <c r="O587" s="55"/>
      <c r="P587" s="52"/>
      <c r="Q587" s="52"/>
      <c r="R587" s="96"/>
      <c r="S587" s="96"/>
      <c r="T587" s="96"/>
      <c r="U587" s="52"/>
      <c r="V587" s="96"/>
      <c r="W587" s="96"/>
      <c r="X587" s="96"/>
      <c r="Y587" s="96"/>
      <c r="Z587" s="76"/>
    </row>
    <row r="588" spans="1:26" s="77" customFormat="1" ht="12.75" customHeight="1">
      <c r="A588" s="52"/>
      <c r="B588" s="53"/>
      <c r="C588" s="79"/>
      <c r="D588" s="87" t="s">
        <v>260</v>
      </c>
      <c r="E588" s="322" t="str">
        <f>Translations!$B$101</f>
        <v>Storage capacity for the fuel or material in the installation</v>
      </c>
      <c r="F588" s="322"/>
      <c r="G588" s="322"/>
      <c r="H588" s="322"/>
      <c r="I588" s="322"/>
      <c r="J588" s="322"/>
      <c r="K588" s="322"/>
      <c r="L588" s="322"/>
      <c r="M588" s="322"/>
      <c r="N588" s="322"/>
      <c r="O588" s="55"/>
      <c r="P588" s="52"/>
      <c r="Q588" s="52"/>
      <c r="R588" s="52"/>
      <c r="S588" s="52"/>
      <c r="T588" s="52"/>
      <c r="U588" s="52"/>
      <c r="V588" s="52"/>
      <c r="W588" s="52"/>
      <c r="X588" s="52"/>
      <c r="Y588" s="52"/>
      <c r="Z588" s="76"/>
    </row>
    <row r="589" spans="1:26" s="77" customFormat="1" ht="38.25" customHeight="1">
      <c r="A589" s="52"/>
      <c r="B589" s="53"/>
      <c r="C589" s="79"/>
      <c r="D589" s="87"/>
      <c r="E589"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589" s="310"/>
      <c r="G589" s="310"/>
      <c r="H589" s="310"/>
      <c r="I589" s="310"/>
      <c r="J589" s="310"/>
      <c r="K589" s="310"/>
      <c r="L589" s="310"/>
      <c r="M589" s="310"/>
      <c r="N589" s="310"/>
      <c r="O589" s="101"/>
      <c r="P589" s="52"/>
      <c r="Q589" s="52"/>
      <c r="R589" s="52"/>
      <c r="S589" s="52"/>
      <c r="T589" s="52"/>
      <c r="U589" s="52"/>
      <c r="V589" s="52"/>
      <c r="W589" s="52"/>
      <c r="X589" s="52"/>
      <c r="Y589" s="52"/>
      <c r="Z589" s="76"/>
    </row>
    <row r="590" spans="1:26" s="77" customFormat="1" ht="49.5" customHeight="1">
      <c r="A590" s="52"/>
      <c r="B590" s="53"/>
      <c r="C590" s="79"/>
      <c r="D590" s="16"/>
      <c r="E590" s="183" t="str">
        <f>Translations!$B$94</f>
        <v>Name or brief description</v>
      </c>
      <c r="F590" s="88" t="str">
        <f>Translations!$B$103</f>
        <v>Storage capacity [e.g. t or m³] </v>
      </c>
      <c r="G590" s="102"/>
      <c r="H590" s="88" t="str">
        <f>Translations!$B$103</f>
        <v>Storage capacity [e.g. t or m³] </v>
      </c>
      <c r="I590" s="88" t="str">
        <f>Translations!$B$67</f>
        <v>Uncertainty related to each measurement</v>
      </c>
      <c r="J590" s="88" t="str">
        <f>Translations!$B$72</f>
        <v>Type of distribution</v>
      </c>
      <c r="K590" s="88" t="str">
        <f>Translations!$B$78</f>
        <v>Standard or expanded uncertainty?</v>
      </c>
      <c r="L590" s="88" t="str">
        <f>Translations!$B$81</f>
        <v>Value "in service"?</v>
      </c>
      <c r="M590" s="88" t="str">
        <f>Translations!$B$84</f>
        <v>Conversion factor to "in service"</v>
      </c>
      <c r="N590" s="88" t="str">
        <f>Translations!$B$88</f>
        <v>Correlated or uncorrelated?</v>
      </c>
      <c r="O590" s="101"/>
      <c r="P590" s="52"/>
      <c r="Q590" s="52"/>
      <c r="R590" s="89" t="s">
        <v>226</v>
      </c>
      <c r="S590" s="89" t="s">
        <v>224</v>
      </c>
      <c r="T590" s="89" t="s">
        <v>225</v>
      </c>
      <c r="U590" s="89" t="s">
        <v>241</v>
      </c>
      <c r="V590" s="89" t="s">
        <v>305</v>
      </c>
      <c r="W590" s="89" t="s">
        <v>227</v>
      </c>
      <c r="X590" s="89" t="s">
        <v>228</v>
      </c>
      <c r="Y590" s="89" t="s">
        <v>306</v>
      </c>
      <c r="Z590" s="76"/>
    </row>
    <row r="591" spans="1:26" s="77" customFormat="1" ht="12.75" customHeight="1">
      <c r="A591" s="52"/>
      <c r="B591" s="53"/>
      <c r="C591" s="79"/>
      <c r="D591" s="16"/>
      <c r="E591" s="184"/>
      <c r="F591" s="11"/>
      <c r="G591" s="102"/>
      <c r="H591" s="103">
        <f>IF(ISNUMBER(F591),F591,"")</f>
      </c>
      <c r="I591" s="12"/>
      <c r="J591" s="13"/>
      <c r="K591" s="13"/>
      <c r="L591" s="12"/>
      <c r="M591" s="190"/>
      <c r="N591" s="12"/>
      <c r="O591" s="101"/>
      <c r="P591" s="52"/>
      <c r="Q591" s="52"/>
      <c r="R591" s="92">
        <f>IF(J591="",INDEX(EUconst_DistributionCorrection,1),INDEX(EUconst_DistributionCorrection,MATCH(J591,EUconst_DistributionType,0)))</f>
        <v>1</v>
      </c>
      <c r="S591" s="93">
        <f>IF(OR(K591="",J591=INDEX(EUconst_DistributionType,2),J591=INDEX(EUconst_DistributionType,3)),INDEX(EUconst_ConfidenceLevel,1),INDEX(EUconst_ConfidenceLevel,MATCH(K591,EUconst_UncertaintyType,0)))</f>
        <v>0.682689250166422</v>
      </c>
      <c r="T591" s="94">
        <f>IF(N591="",2,INDEX(EUconst_CorrelationFactor,MATCH(N591,EUconst_CorrelationType,0)))</f>
        <v>2</v>
      </c>
      <c r="U591" s="95" t="b">
        <f>OR(J591=INDEX(EUconst_DistributionType,2),J591=INDEX(EUconst_DistributionType,3))</f>
        <v>0</v>
      </c>
      <c r="V591" s="189">
        <f>IF(L591=INDEX(EUconst_InService,1),1,IF(M591="",2,M591))</f>
        <v>2</v>
      </c>
      <c r="W591" s="97">
        <f>IF(H591="","",2^(T591)*(ABS(H591)*I591*V591/R591/TINV(1-S591,10^6))^2)</f>
      </c>
      <c r="X591" s="97" t="b">
        <f>OR(INDEX(EUconst_DistributionType,2)=J591,INDEX(EUconst_DistributionType,3)=J591)</f>
        <v>0</v>
      </c>
      <c r="Y591" s="97" t="b">
        <f>L591=INDEX(EUconst_InService,1)</f>
        <v>0</v>
      </c>
      <c r="Z591" s="76"/>
    </row>
    <row r="592" spans="1:26" s="77" customFormat="1" ht="4.5" customHeight="1">
      <c r="A592" s="52"/>
      <c r="B592" s="53"/>
      <c r="C592" s="79"/>
      <c r="D592" s="16"/>
      <c r="E592" s="16"/>
      <c r="F592" s="16"/>
      <c r="G592" s="16"/>
      <c r="H592" s="16"/>
      <c r="I592" s="16"/>
      <c r="J592" s="16"/>
      <c r="K592" s="16"/>
      <c r="L592" s="16"/>
      <c r="M592" s="16"/>
      <c r="N592" s="16"/>
      <c r="O592" s="101"/>
      <c r="P592" s="52"/>
      <c r="Q592" s="52"/>
      <c r="R592" s="104"/>
      <c r="S592" s="105"/>
      <c r="T592" s="106"/>
      <c r="U592" s="107"/>
      <c r="V592" s="96"/>
      <c r="W592" s="108"/>
      <c r="X592" s="108"/>
      <c r="Y592" s="98"/>
      <c r="Z592" s="76"/>
    </row>
    <row r="593" spans="1:26" s="77" customFormat="1" ht="12.75" customHeight="1">
      <c r="A593" s="52"/>
      <c r="B593" s="53"/>
      <c r="C593" s="79"/>
      <c r="D593" s="87" t="s">
        <v>262</v>
      </c>
      <c r="E593" s="322" t="str">
        <f>Translations!$B$104</f>
        <v>Storage levels at the begining and the end of the year</v>
      </c>
      <c r="F593" s="322"/>
      <c r="G593" s="322"/>
      <c r="H593" s="322"/>
      <c r="I593" s="322"/>
      <c r="J593" s="322"/>
      <c r="K593" s="322"/>
      <c r="L593" s="322"/>
      <c r="M593" s="322"/>
      <c r="N593" s="322"/>
      <c r="O593" s="101"/>
      <c r="P593" s="52"/>
      <c r="Q593" s="52"/>
      <c r="R593" s="52"/>
      <c r="S593" s="52"/>
      <c r="T593" s="52"/>
      <c r="U593" s="52"/>
      <c r="V593" s="52"/>
      <c r="W593" s="52"/>
      <c r="X593" s="52"/>
      <c r="Y593" s="52"/>
      <c r="Z593" s="76"/>
    </row>
    <row r="594" spans="1:26" s="77" customFormat="1" ht="25.5" customHeight="1">
      <c r="A594" s="52"/>
      <c r="B594" s="53"/>
      <c r="C594" s="79"/>
      <c r="D594" s="87"/>
      <c r="E594"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594" s="310"/>
      <c r="G594" s="310"/>
      <c r="H594" s="310"/>
      <c r="I594" s="310"/>
      <c r="J594" s="310"/>
      <c r="K594" s="310"/>
      <c r="L594" s="310"/>
      <c r="M594" s="310"/>
      <c r="N594" s="310"/>
      <c r="O594" s="101"/>
      <c r="P594" s="52"/>
      <c r="Q594" s="52"/>
      <c r="R594" s="52"/>
      <c r="S594" s="52"/>
      <c r="T594" s="52"/>
      <c r="U594" s="52"/>
      <c r="V594" s="52"/>
      <c r="W594" s="52"/>
      <c r="X594" s="52"/>
      <c r="Y594" s="52"/>
      <c r="Z594" s="76"/>
    </row>
    <row r="595" spans="1:26" s="77" customFormat="1" ht="49.5" customHeight="1">
      <c r="A595" s="52"/>
      <c r="B595" s="53"/>
      <c r="C595" s="79"/>
      <c r="D595" s="16"/>
      <c r="E595" s="183" t="str">
        <f>Translations!$B$94</f>
        <v>Name or brief description</v>
      </c>
      <c r="F595" s="88" t="str">
        <f>Translations!$B$106</f>
        <v>Stock level 
[e.g. t or m³] </v>
      </c>
      <c r="G595" s="102"/>
      <c r="H595" s="88" t="str">
        <f>Translations!$B$106</f>
        <v>Stock level 
[e.g. t or m³] </v>
      </c>
      <c r="K595" s="80"/>
      <c r="L595" s="80"/>
      <c r="M595" s="80"/>
      <c r="N595" s="80"/>
      <c r="O595" s="101"/>
      <c r="P595" s="52"/>
      <c r="Q595" s="52"/>
      <c r="R595" s="52"/>
      <c r="S595" s="52"/>
      <c r="T595" s="52"/>
      <c r="U595" s="52"/>
      <c r="V595" s="52"/>
      <c r="W595" s="52"/>
      <c r="X595" s="52"/>
      <c r="Y595" s="52"/>
      <c r="Z595" s="76"/>
    </row>
    <row r="596" spans="1:26" s="77" customFormat="1" ht="12.75" customHeight="1">
      <c r="A596" s="52"/>
      <c r="B596" s="53"/>
      <c r="C596" s="79"/>
      <c r="D596" s="16"/>
      <c r="E596" s="185" t="str">
        <f>Translations!$B$107</f>
        <v>Beginning of the year</v>
      </c>
      <c r="F596" s="11"/>
      <c r="G596" s="102"/>
      <c r="H596" s="103">
        <f>IF(ISNUMBER(F596),F596,"")</f>
      </c>
      <c r="K596" s="80"/>
      <c r="L596" s="80"/>
      <c r="M596" s="80"/>
      <c r="N596" s="80"/>
      <c r="O596" s="101"/>
      <c r="P596" s="52"/>
      <c r="Q596" s="52"/>
      <c r="R596" s="52"/>
      <c r="S596" s="52"/>
      <c r="T596" s="52"/>
      <c r="U596" s="52"/>
      <c r="V596" s="52"/>
      <c r="W596" s="52"/>
      <c r="X596" s="52"/>
      <c r="Y596" s="52"/>
      <c r="Z596" s="76"/>
    </row>
    <row r="597" spans="1:26" s="77" customFormat="1" ht="12.75" customHeight="1">
      <c r="A597" s="52"/>
      <c r="B597" s="53"/>
      <c r="C597" s="79"/>
      <c r="D597" s="16"/>
      <c r="E597" s="185" t="str">
        <f>Translations!$B$108</f>
        <v>End of the year</v>
      </c>
      <c r="F597" s="11"/>
      <c r="G597" s="102"/>
      <c r="H597" s="103">
        <f>IF(ISNUMBER(F597),F597,"")</f>
      </c>
      <c r="K597" s="80"/>
      <c r="L597" s="80"/>
      <c r="M597" s="80"/>
      <c r="N597" s="80"/>
      <c r="O597" s="101"/>
      <c r="P597" s="52"/>
      <c r="Q597" s="52"/>
      <c r="R597" s="52"/>
      <c r="S597" s="52"/>
      <c r="T597" s="52"/>
      <c r="U597" s="52"/>
      <c r="V597" s="52"/>
      <c r="W597" s="52"/>
      <c r="X597" s="52"/>
      <c r="Y597" s="52"/>
      <c r="Z597" s="76"/>
    </row>
    <row r="598" spans="1:26" s="77" customFormat="1" ht="4.5" customHeight="1">
      <c r="A598" s="52"/>
      <c r="B598" s="53"/>
      <c r="C598" s="79"/>
      <c r="D598" s="16"/>
      <c r="E598" s="80"/>
      <c r="F598" s="80"/>
      <c r="G598" s="80"/>
      <c r="H598" s="80"/>
      <c r="J598" s="80"/>
      <c r="K598" s="80"/>
      <c r="L598" s="80"/>
      <c r="M598" s="80"/>
      <c r="N598" s="80"/>
      <c r="O598" s="101"/>
      <c r="P598" s="52"/>
      <c r="Q598" s="52"/>
      <c r="R598" s="52"/>
      <c r="S598" s="52"/>
      <c r="T598" s="52"/>
      <c r="U598" s="52"/>
      <c r="V598" s="52"/>
      <c r="W598" s="52"/>
      <c r="X598" s="52"/>
      <c r="Y598" s="52"/>
      <c r="Z598" s="76"/>
    </row>
    <row r="599" spans="1:26" s="77" customFormat="1" ht="12.75" customHeight="1">
      <c r="A599" s="52"/>
      <c r="B599" s="53"/>
      <c r="C599" s="79"/>
      <c r="D599" s="87" t="s">
        <v>263</v>
      </c>
      <c r="E599" s="109" t="str">
        <f>Translations!$B$109</f>
        <v>Average annual quantity consumed [e.g. t or Nm³] </v>
      </c>
      <c r="F599" s="109"/>
      <c r="G599" s="109"/>
      <c r="H599" s="110"/>
      <c r="I599" s="111"/>
      <c r="J599" s="112">
        <f>IF(COUNT(H574:H578,H582:H586,H596:H597)&gt;0,SUM(H574:H578,H596)-SUM(H582:H586,H597),"")</f>
      </c>
      <c r="K599" s="337" t="str">
        <f>Translations!$B$110</f>
        <v>Storage capacity (share of annual quantity):</v>
      </c>
      <c r="L599" s="338"/>
      <c r="M599" s="339"/>
      <c r="N599" s="113">
        <f>IF(ISNUMBER(J599),IF(J599&gt;0,SUM(H591)/J599,""),"")</f>
      </c>
      <c r="O599" s="101"/>
      <c r="P599" s="52"/>
      <c r="Q599" s="52"/>
      <c r="R599" s="52"/>
      <c r="S599" s="52"/>
      <c r="T599" s="52"/>
      <c r="U599" s="52"/>
      <c r="V599" s="52"/>
      <c r="W599" s="52"/>
      <c r="X599" s="52"/>
      <c r="Y599" s="52"/>
      <c r="Z599" s="76"/>
    </row>
    <row r="600" spans="1:26" s="77" customFormat="1" ht="25.5" customHeight="1">
      <c r="A600" s="52"/>
      <c r="B600" s="53"/>
      <c r="C600" s="79"/>
      <c r="D600" s="16"/>
      <c r="E600" s="310" t="str">
        <f>Translations!$B$111</f>
        <v>The annual quantity is calculated by deducting exported amounts under b) from amounts imported/consumed under a, as well as the stock level changes under d.</v>
      </c>
      <c r="F600" s="310"/>
      <c r="G600" s="310"/>
      <c r="H600" s="310"/>
      <c r="I600" s="310"/>
      <c r="J600" s="310"/>
      <c r="K600" s="80"/>
      <c r="L600" s="80"/>
      <c r="M600" s="80"/>
      <c r="N600" s="191">
        <f>IF(N599="","",IF(N599&gt;=5%,"&gt;=5%","&lt;5%"))</f>
      </c>
      <c r="O600" s="101"/>
      <c r="P600" s="52"/>
      <c r="Q600" s="52"/>
      <c r="R600" s="52"/>
      <c r="S600" s="52"/>
      <c r="T600" s="52"/>
      <c r="U600" s="52"/>
      <c r="V600" s="52"/>
      <c r="W600" s="52"/>
      <c r="X600" s="52"/>
      <c r="Y600" s="52"/>
      <c r="Z600" s="76"/>
    </row>
    <row r="601" spans="1:26" s="77" customFormat="1" ht="4.5" customHeight="1">
      <c r="A601" s="52"/>
      <c r="B601" s="53"/>
      <c r="C601" s="79"/>
      <c r="D601" s="16"/>
      <c r="E601" s="114"/>
      <c r="F601" s="114"/>
      <c r="G601" s="114"/>
      <c r="J601" s="115"/>
      <c r="K601" s="80"/>
      <c r="L601" s="80"/>
      <c r="M601" s="80"/>
      <c r="N601" s="80"/>
      <c r="O601" s="55"/>
      <c r="P601" s="52"/>
      <c r="Q601" s="52"/>
      <c r="R601" s="52"/>
      <c r="S601" s="52"/>
      <c r="T601" s="52"/>
      <c r="U601" s="52"/>
      <c r="V601" s="52"/>
      <c r="W601" s="52"/>
      <c r="X601" s="52"/>
      <c r="Y601" s="52"/>
      <c r="Z601" s="76"/>
    </row>
    <row r="602" spans="1:26" s="77" customFormat="1" ht="12.75" customHeight="1">
      <c r="A602" s="52"/>
      <c r="B602" s="53"/>
      <c r="C602" s="79"/>
      <c r="D602" s="87" t="s">
        <v>272</v>
      </c>
      <c r="E602" s="318" t="str">
        <f>Translations!$B$112</f>
        <v>Total uncertainty (k=1, 1σ, 68%)</v>
      </c>
      <c r="F602" s="318"/>
      <c r="G602" s="318"/>
      <c r="H602" s="110"/>
      <c r="I602" s="110"/>
      <c r="J602" s="116">
        <f>IF(OR(J599="",J599=0),"",SQRT(SUM(W574:W578,W582:W586,W591))/J599)</f>
      </c>
      <c r="L602" s="80"/>
      <c r="M602" s="117"/>
      <c r="N602" s="80"/>
      <c r="O602" s="55"/>
      <c r="P602" s="52"/>
      <c r="Q602" s="52"/>
      <c r="R602" s="52"/>
      <c r="S602" s="52"/>
      <c r="T602" s="52"/>
      <c r="U602" s="52"/>
      <c r="V602" s="52"/>
      <c r="W602" s="52"/>
      <c r="X602" s="52"/>
      <c r="Y602" s="52"/>
      <c r="Z602" s="76"/>
    </row>
    <row r="603" spans="1:26" s="77" customFormat="1" ht="12.75" customHeight="1">
      <c r="A603" s="52"/>
      <c r="B603" s="53"/>
      <c r="C603" s="79"/>
      <c r="D603" s="87" t="s">
        <v>295</v>
      </c>
      <c r="E603" s="308" t="str">
        <f>Translations!$B$113</f>
        <v>Total uncertainty (k=2, 2σ, 95%)</v>
      </c>
      <c r="F603" s="308"/>
      <c r="G603" s="308"/>
      <c r="H603" s="118"/>
      <c r="I603" s="118"/>
      <c r="J603" s="119">
        <f>IF(J602="","",J602*2)</f>
      </c>
      <c r="L603" s="120"/>
      <c r="M603" s="80"/>
      <c r="N603" s="80"/>
      <c r="O603" s="55"/>
      <c r="P603" s="52"/>
      <c r="Q603" s="52"/>
      <c r="R603" s="52"/>
      <c r="S603" s="52"/>
      <c r="T603" s="52"/>
      <c r="U603" s="52"/>
      <c r="V603" s="52"/>
      <c r="W603" s="121"/>
      <c r="X603" s="121"/>
      <c r="Y603" s="121"/>
      <c r="Z603" s="76"/>
    </row>
    <row r="604" spans="1:26" s="77" customFormat="1" ht="25.5" customHeight="1">
      <c r="A604" s="52"/>
      <c r="B604" s="53"/>
      <c r="C604" s="79"/>
      <c r="D604" s="16"/>
      <c r="E604" s="311" t="str">
        <f>Translations!$B$114</f>
        <v>This is the overall uncertainty associated with the annual quantity. The value displayed here is the uncertainty which has to be compared with the threshold of the required tier to check compliance.</v>
      </c>
      <c r="F604" s="311"/>
      <c r="G604" s="311"/>
      <c r="H604" s="311"/>
      <c r="I604" s="311"/>
      <c r="J604" s="311"/>
      <c r="K604" s="311"/>
      <c r="L604" s="80"/>
      <c r="M604" s="80"/>
      <c r="N604" s="80"/>
      <c r="O604" s="55"/>
      <c r="P604" s="52"/>
      <c r="Q604" s="52"/>
      <c r="R604" s="52"/>
      <c r="S604" s="52"/>
      <c r="T604" s="52"/>
      <c r="U604" s="52"/>
      <c r="V604" s="52"/>
      <c r="W604" s="52"/>
      <c r="X604" s="52"/>
      <c r="Y604" s="52"/>
      <c r="Z604" s="76"/>
    </row>
    <row r="605" spans="1:31" ht="12.75" customHeight="1" thickBot="1">
      <c r="A605" s="65"/>
      <c r="B605" s="53"/>
      <c r="C605" s="66"/>
      <c r="D605" s="67"/>
      <c r="E605" s="68"/>
      <c r="F605" s="69"/>
      <c r="G605" s="70"/>
      <c r="H605" s="70"/>
      <c r="I605" s="70"/>
      <c r="J605" s="70"/>
      <c r="K605" s="70"/>
      <c r="L605" s="70"/>
      <c r="M605" s="70"/>
      <c r="N605" s="70"/>
      <c r="O605" s="71"/>
      <c r="P605" s="72"/>
      <c r="Q605" s="72"/>
      <c r="R605" s="72"/>
      <c r="S605" s="72"/>
      <c r="T605" s="72"/>
      <c r="U605" s="72"/>
      <c r="V605" s="72"/>
      <c r="W605" s="73"/>
      <c r="X605" s="73"/>
      <c r="Y605" s="73"/>
      <c r="Z605" s="74"/>
      <c r="AA605" s="75"/>
      <c r="AB605" s="75"/>
      <c r="AC605" s="75"/>
      <c r="AD605" s="75"/>
      <c r="AE605" s="75"/>
    </row>
    <row r="606" spans="1:26" s="77" customFormat="1" ht="12.75" customHeight="1" thickBot="1">
      <c r="A606" s="52"/>
      <c r="B606" s="53"/>
      <c r="C606" s="16"/>
      <c r="D606" s="16"/>
      <c r="E606" s="16"/>
      <c r="F606" s="16"/>
      <c r="G606" s="16"/>
      <c r="H606" s="16"/>
      <c r="I606" s="16"/>
      <c r="J606" s="16"/>
      <c r="K606" s="16"/>
      <c r="L606" s="16"/>
      <c r="M606" s="16"/>
      <c r="N606" s="16"/>
      <c r="O606" s="55"/>
      <c r="P606" s="52"/>
      <c r="Q606" s="52"/>
      <c r="R606" s="52"/>
      <c r="S606" s="52"/>
      <c r="T606" s="52"/>
      <c r="U606" s="52"/>
      <c r="V606" s="52"/>
      <c r="W606" s="52"/>
      <c r="X606" s="52"/>
      <c r="Y606" s="52"/>
      <c r="Z606" s="76"/>
    </row>
    <row r="607" spans="1:26" s="77" customFormat="1" ht="15.75" customHeight="1" thickBot="1">
      <c r="A607" s="52"/>
      <c r="B607" s="53"/>
      <c r="C607" s="78">
        <f>C541+1</f>
        <v>10</v>
      </c>
      <c r="D607" s="16"/>
      <c r="E607" s="324" t="str">
        <f>Translations!$B$53</f>
        <v>This is an optional tool for calculating the uncertainty associated with the measurement of annual quantities</v>
      </c>
      <c r="F607" s="324"/>
      <c r="G607" s="324"/>
      <c r="H607" s="324"/>
      <c r="I607" s="324"/>
      <c r="J607" s="324"/>
      <c r="K607" s="324"/>
      <c r="L607" s="324"/>
      <c r="M607" s="324"/>
      <c r="N607" s="324"/>
      <c r="O607" s="55"/>
      <c r="P607" s="52"/>
      <c r="Q607" s="52"/>
      <c r="R607" s="52"/>
      <c r="S607" s="52"/>
      <c r="T607" s="52"/>
      <c r="U607" s="52"/>
      <c r="V607" s="52"/>
      <c r="W607" s="52"/>
      <c r="X607" s="52"/>
      <c r="Y607" s="52"/>
      <c r="Z607" s="76"/>
    </row>
    <row r="608" spans="1:26" s="77" customFormat="1" ht="4.5" customHeight="1">
      <c r="A608" s="52"/>
      <c r="B608" s="53"/>
      <c r="C608" s="79"/>
      <c r="D608" s="16"/>
      <c r="E608" s="80"/>
      <c r="F608" s="80"/>
      <c r="G608" s="80"/>
      <c r="H608" s="80"/>
      <c r="I608" s="80"/>
      <c r="J608" s="80"/>
      <c r="K608" s="80"/>
      <c r="L608" s="80"/>
      <c r="M608" s="80"/>
      <c r="N608" s="80"/>
      <c r="O608" s="55"/>
      <c r="P608" s="52"/>
      <c r="Q608" s="52"/>
      <c r="R608" s="52"/>
      <c r="S608" s="52"/>
      <c r="T608" s="52"/>
      <c r="U608" s="52"/>
      <c r="V608" s="52"/>
      <c r="W608" s="52"/>
      <c r="X608" s="52"/>
      <c r="Y608" s="52"/>
      <c r="Z608" s="76"/>
    </row>
    <row r="609" spans="1:26" s="77" customFormat="1" ht="38.25" customHeight="1">
      <c r="A609" s="81"/>
      <c r="B609" s="53"/>
      <c r="C609" s="16"/>
      <c r="D609" s="16"/>
      <c r="E609" s="82" t="str">
        <f>Translations!$B$54</f>
        <v>Quantity (imported, consumed)</v>
      </c>
      <c r="F609" s="312" t="str">
        <f>Translations!$B$55</f>
        <v>Please enter here information for each measurement instrument (e.g. operator has two sub-meters to give total amounts consumed or data obtained from each supplier of the specific fuel or material).</v>
      </c>
      <c r="G609" s="312"/>
      <c r="H609" s="312"/>
      <c r="I609" s="312"/>
      <c r="J609" s="312"/>
      <c r="K609" s="312"/>
      <c r="L609" s="312"/>
      <c r="M609" s="312"/>
      <c r="N609" s="312"/>
      <c r="O609" s="83"/>
      <c r="P609" s="84"/>
      <c r="Q609" s="84"/>
      <c r="R609" s="84"/>
      <c r="S609" s="84"/>
      <c r="T609" s="84"/>
      <c r="U609" s="84"/>
      <c r="V609" s="84"/>
      <c r="W609" s="85"/>
      <c r="X609" s="85"/>
      <c r="Y609" s="85"/>
      <c r="Z609" s="76"/>
    </row>
    <row r="610" spans="1:26" s="77" customFormat="1" ht="25.5" customHeight="1">
      <c r="A610" s="81"/>
      <c r="B610" s="53"/>
      <c r="C610" s="16"/>
      <c r="D610" s="16"/>
      <c r="E610" s="82" t="str">
        <f>Translations!$B$56</f>
        <v>Quantity (exported)</v>
      </c>
      <c r="F610" s="312" t="str">
        <f>Translations!$B$57</f>
        <v>Please enter here information for each measurement instrument related to any amounts of the fuel or material that are exported from the installation instead of being consumed therein (e.g. natural gas or fuel oil sold to third parties).</v>
      </c>
      <c r="G610" s="312"/>
      <c r="H610" s="312"/>
      <c r="I610" s="312"/>
      <c r="J610" s="312"/>
      <c r="K610" s="312"/>
      <c r="L610" s="312"/>
      <c r="M610" s="312"/>
      <c r="N610" s="312"/>
      <c r="O610" s="83"/>
      <c r="P610" s="84"/>
      <c r="Q610" s="84"/>
      <c r="R610" s="84"/>
      <c r="S610" s="84"/>
      <c r="T610" s="84"/>
      <c r="U610" s="84"/>
      <c r="V610" s="84"/>
      <c r="W610" s="85"/>
      <c r="X610" s="85"/>
      <c r="Y610" s="85"/>
      <c r="Z610" s="76"/>
    </row>
    <row r="611" spans="1:26" s="77" customFormat="1" ht="12.75" customHeight="1">
      <c r="A611" s="81"/>
      <c r="B611" s="53"/>
      <c r="C611" s="16"/>
      <c r="D611" s="16"/>
      <c r="E611" s="82" t="str">
        <f>Translations!$B$58</f>
        <v>Quantity (stored)</v>
      </c>
      <c r="F611" s="312" t="str">
        <f>Translations!$B$59</f>
        <v>Please enter here information on the stock levels (e.g. storage tanks, silos) in which the fuel or material is stored.</v>
      </c>
      <c r="G611" s="312"/>
      <c r="H611" s="312"/>
      <c r="I611" s="312"/>
      <c r="J611" s="312"/>
      <c r="K611" s="312"/>
      <c r="L611" s="312"/>
      <c r="M611" s="312"/>
      <c r="N611" s="312"/>
      <c r="O611" s="83"/>
      <c r="P611" s="84"/>
      <c r="Q611" s="84"/>
      <c r="R611" s="84"/>
      <c r="S611" s="84"/>
      <c r="T611" s="84"/>
      <c r="U611" s="84"/>
      <c r="V611" s="84"/>
      <c r="W611" s="85"/>
      <c r="X611" s="85"/>
      <c r="Y611" s="85"/>
      <c r="Z611" s="76"/>
    </row>
    <row r="612" spans="1:26" s="77" customFormat="1" ht="12.75" customHeight="1">
      <c r="A612" s="81"/>
      <c r="B612" s="53"/>
      <c r="C612" s="16"/>
      <c r="D612" s="16"/>
      <c r="E612" s="319" t="str">
        <f>Translations!$B$60</f>
        <v>Quantity per measurement</v>
      </c>
      <c r="F612" s="312" t="str">
        <f>Translations!$B$61</f>
        <v>Please enter here for each measurement instrument involved the average quantity per measurement and to which the uncertainty is associated.</v>
      </c>
      <c r="G612" s="312"/>
      <c r="H612" s="312"/>
      <c r="I612" s="312"/>
      <c r="J612" s="312"/>
      <c r="K612" s="312"/>
      <c r="L612" s="312"/>
      <c r="M612" s="312"/>
      <c r="N612" s="312"/>
      <c r="O612" s="83"/>
      <c r="P612" s="84"/>
      <c r="Q612" s="84"/>
      <c r="R612" s="84"/>
      <c r="S612" s="84"/>
      <c r="T612" s="84"/>
      <c r="U612" s="84"/>
      <c r="V612" s="84"/>
      <c r="W612" s="85"/>
      <c r="X612" s="85"/>
      <c r="Y612" s="85"/>
      <c r="Z612" s="76"/>
    </row>
    <row r="613" spans="1:26" s="77" customFormat="1" ht="38.25" customHeight="1">
      <c r="A613" s="81"/>
      <c r="B613" s="53"/>
      <c r="C613" s="16"/>
      <c r="D613" s="16"/>
      <c r="E613" s="326"/>
      <c r="F613" s="312" t="str">
        <f>Translations!$B$62</f>
        <v>Example 1: A solid material is delivered by three different suppliers and the quantity of each delivery is measured by the respective weighbridge at each suppliers' site. In this case one line has to be filled for each supplier providing each average quantity per measurement. Where all imported materials are measured by the operator's weighbridge, only one line has to be used.</v>
      </c>
      <c r="G613" s="312"/>
      <c r="H613" s="312"/>
      <c r="I613" s="312"/>
      <c r="J613" s="312"/>
      <c r="K613" s="312"/>
      <c r="L613" s="312"/>
      <c r="M613" s="312"/>
      <c r="N613" s="312"/>
      <c r="O613" s="83"/>
      <c r="P613" s="84"/>
      <c r="Q613" s="84"/>
      <c r="R613" s="84"/>
      <c r="S613" s="84"/>
      <c r="T613" s="84"/>
      <c r="U613" s="84"/>
      <c r="V613" s="84"/>
      <c r="W613" s="85"/>
      <c r="X613" s="85"/>
      <c r="Y613" s="85"/>
      <c r="Z613" s="76"/>
    </row>
    <row r="614" spans="1:26" s="77" customFormat="1" ht="25.5" customHeight="1">
      <c r="A614" s="81"/>
      <c r="B614" s="53"/>
      <c r="C614" s="16"/>
      <c r="D614" s="16"/>
      <c r="E614" s="321"/>
      <c r="F614" s="312" t="str">
        <f>Translations!$B$63</f>
        <v>Example 2: A gas-fired district heating installation has two boilers. Activity data measurements are based on readings from the two flow meters adjacent to each boiler. In that case, two lines have to be used, one for each flow meter.</v>
      </c>
      <c r="G614" s="312"/>
      <c r="H614" s="312"/>
      <c r="I614" s="312"/>
      <c r="J614" s="312"/>
      <c r="K614" s="312"/>
      <c r="L614" s="312"/>
      <c r="M614" s="312"/>
      <c r="N614" s="312"/>
      <c r="O614" s="83"/>
      <c r="P614" s="84"/>
      <c r="Q614" s="84"/>
      <c r="R614" s="84"/>
      <c r="S614" s="84"/>
      <c r="T614" s="84"/>
      <c r="U614" s="84"/>
      <c r="V614" s="84"/>
      <c r="W614" s="85"/>
      <c r="X614" s="85"/>
      <c r="Y614" s="85"/>
      <c r="Z614" s="76"/>
    </row>
    <row r="615" spans="1:26" s="77" customFormat="1" ht="12.75" customHeight="1">
      <c r="A615" s="81"/>
      <c r="B615" s="53"/>
      <c r="C615" s="16"/>
      <c r="D615" s="16"/>
      <c r="E615" s="319" t="str">
        <f>Translations!$B$64</f>
        <v>Number of measurements</v>
      </c>
      <c r="F615" s="314" t="str">
        <f>Translations!$B$65</f>
        <v>Please enter here the annual number of measurements which the uncertainty is associated with.</v>
      </c>
      <c r="G615" s="314"/>
      <c r="H615" s="314"/>
      <c r="I615" s="314"/>
      <c r="J615" s="314"/>
      <c r="K615" s="314"/>
      <c r="L615" s="314"/>
      <c r="M615" s="314"/>
      <c r="N615" s="314"/>
      <c r="O615" s="83"/>
      <c r="P615" s="84"/>
      <c r="Q615" s="84"/>
      <c r="R615" s="84"/>
      <c r="S615" s="84"/>
      <c r="T615" s="84"/>
      <c r="U615" s="84"/>
      <c r="V615" s="84"/>
      <c r="W615" s="85"/>
      <c r="X615" s="85"/>
      <c r="Y615" s="85"/>
      <c r="Z615" s="76"/>
    </row>
    <row r="616" spans="1:26" s="77" customFormat="1" ht="12.75" customHeight="1">
      <c r="A616" s="81"/>
      <c r="B616" s="53"/>
      <c r="C616" s="16"/>
      <c r="D616" s="16"/>
      <c r="E616" s="321"/>
      <c r="F616" s="314" t="str">
        <f>Translations!$B$66</f>
        <v>The multiplication of that number with the quantity per measurement amounts to the amounts to the annual quantity determined by this measurement instrument.</v>
      </c>
      <c r="G616" s="314"/>
      <c r="H616" s="314"/>
      <c r="I616" s="314"/>
      <c r="J616" s="314"/>
      <c r="K616" s="314"/>
      <c r="L616" s="314"/>
      <c r="M616" s="314"/>
      <c r="N616" s="314"/>
      <c r="O616" s="83"/>
      <c r="P616" s="84"/>
      <c r="Q616" s="84"/>
      <c r="R616" s="84"/>
      <c r="S616" s="84"/>
      <c r="T616" s="84"/>
      <c r="U616" s="84"/>
      <c r="V616" s="84"/>
      <c r="W616" s="85"/>
      <c r="X616" s="85"/>
      <c r="Y616" s="85"/>
      <c r="Z616" s="76"/>
    </row>
    <row r="617" spans="1:26" s="77" customFormat="1" ht="12.75" customHeight="1">
      <c r="A617" s="52"/>
      <c r="B617" s="53"/>
      <c r="C617" s="79"/>
      <c r="D617" s="16"/>
      <c r="E617" s="319" t="str">
        <f>Translations!$B$67</f>
        <v>Uncertainty related to each measurement</v>
      </c>
      <c r="F617" s="312" t="str">
        <f>Translations!$B$68</f>
        <v>Please enter here the relative uncertainty associated with each measurement, expressed as %.</v>
      </c>
      <c r="G617" s="312"/>
      <c r="H617" s="312"/>
      <c r="I617" s="312"/>
      <c r="J617" s="312"/>
      <c r="K617" s="312"/>
      <c r="L617" s="312"/>
      <c r="M617" s="312"/>
      <c r="N617" s="312"/>
      <c r="O617" s="55"/>
      <c r="P617" s="52"/>
      <c r="Q617" s="52"/>
      <c r="R617" s="52"/>
      <c r="S617" s="52"/>
      <c r="T617" s="52"/>
      <c r="U617" s="52"/>
      <c r="V617" s="52"/>
      <c r="W617" s="52"/>
      <c r="X617" s="52"/>
      <c r="Y617" s="52"/>
      <c r="Z617" s="76"/>
    </row>
    <row r="618" spans="1:26" s="77" customFormat="1" ht="38.25" customHeight="1">
      <c r="A618" s="52"/>
      <c r="B618" s="53"/>
      <c r="C618" s="79"/>
      <c r="D618" s="16"/>
      <c r="E618" s="326"/>
      <c r="F618" s="312" t="str">
        <f>Translations!$B$69</f>
        <v>In some cases, the uncertainty to be provided here might be the result of previous calculation already. For instance, in example 2 above, the uncertainty of the gas meters might have to take into account the uncertainty of the electronic volume converters. These uncertainties can be determined by using the tools in sheet "Uncertainty_Product" first and enter the resulting uncertainties in this sheet.</v>
      </c>
      <c r="G618" s="312"/>
      <c r="H618" s="312"/>
      <c r="I618" s="312"/>
      <c r="J618" s="312"/>
      <c r="K618" s="312"/>
      <c r="L618" s="312"/>
      <c r="M618" s="312"/>
      <c r="N618" s="312"/>
      <c r="O618" s="55"/>
      <c r="P618" s="52"/>
      <c r="Q618" s="52"/>
      <c r="R618" s="52"/>
      <c r="S618" s="52"/>
      <c r="T618" s="52"/>
      <c r="U618" s="52"/>
      <c r="V618" s="52"/>
      <c r="W618" s="52"/>
      <c r="X618" s="52"/>
      <c r="Y618" s="52"/>
      <c r="Z618" s="76"/>
    </row>
    <row r="619" spans="1:26" s="77" customFormat="1" ht="25.5" customHeight="1">
      <c r="A619" s="52"/>
      <c r="B619" s="53"/>
      <c r="C619" s="79"/>
      <c r="D619" s="16"/>
      <c r="E619" s="326"/>
      <c r="F619" s="312" t="str">
        <f>Translations!$B$70</f>
        <v>The uncertainty can be obtained from different sources, e.g. maximum permissible errors in service in legal metrological control, results from calibration, manufacturer's specification, etc.</v>
      </c>
      <c r="G619" s="312"/>
      <c r="H619" s="312"/>
      <c r="I619" s="312"/>
      <c r="J619" s="312"/>
      <c r="K619" s="312"/>
      <c r="L619" s="312"/>
      <c r="M619" s="312"/>
      <c r="N619" s="312"/>
      <c r="O619" s="55"/>
      <c r="P619" s="52"/>
      <c r="Q619" s="52"/>
      <c r="R619" s="52"/>
      <c r="S619" s="52"/>
      <c r="T619" s="52"/>
      <c r="U619" s="52"/>
      <c r="V619" s="52"/>
      <c r="W619" s="52"/>
      <c r="X619" s="52"/>
      <c r="Y619" s="52"/>
      <c r="Z619" s="76"/>
    </row>
    <row r="620" spans="1:26" s="77" customFormat="1" ht="25.5" customHeight="1">
      <c r="A620" s="52"/>
      <c r="B620" s="53"/>
      <c r="C620" s="79"/>
      <c r="D620" s="16"/>
      <c r="E620" s="321"/>
      <c r="F620" s="312" t="str">
        <f>Translations!$B$71</f>
        <v>The type of uncertainty distribution and the coverage (standard or expanded) associated with that percentage will have to be provided in the following columns (see below.)</v>
      </c>
      <c r="G620" s="312"/>
      <c r="H620" s="312"/>
      <c r="I620" s="312"/>
      <c r="J620" s="312"/>
      <c r="K620" s="312"/>
      <c r="L620" s="312"/>
      <c r="M620" s="312"/>
      <c r="N620" s="312"/>
      <c r="O620" s="55"/>
      <c r="P620" s="52"/>
      <c r="Q620" s="52"/>
      <c r="R620" s="52"/>
      <c r="S620" s="52"/>
      <c r="T620" s="52"/>
      <c r="U620" s="52"/>
      <c r="V620" s="52"/>
      <c r="W620" s="52"/>
      <c r="X620" s="52"/>
      <c r="Y620" s="52"/>
      <c r="Z620" s="76"/>
    </row>
    <row r="621" spans="1:26" s="77" customFormat="1" ht="12.75" customHeight="1">
      <c r="A621" s="52"/>
      <c r="B621" s="53"/>
      <c r="C621" s="79"/>
      <c r="D621" s="16"/>
      <c r="E621" s="319" t="str">
        <f>Translations!$B$72</f>
        <v>Type of distribution</v>
      </c>
      <c r="F621" s="312" t="str">
        <f>Translations!$B$73</f>
        <v>Please enter here the relevant type of uncertainty distribution choosing one of the following from the drop-down list:</v>
      </c>
      <c r="G621" s="312"/>
      <c r="H621" s="312"/>
      <c r="I621" s="312"/>
      <c r="J621" s="312"/>
      <c r="K621" s="312"/>
      <c r="L621" s="312"/>
      <c r="M621" s="312"/>
      <c r="N621" s="312"/>
      <c r="O621" s="55"/>
      <c r="P621" s="52"/>
      <c r="Q621" s="52"/>
      <c r="R621" s="52"/>
      <c r="S621" s="52"/>
      <c r="T621" s="52"/>
      <c r="U621" s="52"/>
      <c r="V621" s="52"/>
      <c r="W621" s="52"/>
      <c r="X621" s="52"/>
      <c r="Y621" s="52"/>
      <c r="Z621" s="76"/>
    </row>
    <row r="622" spans="1:26" s="77" customFormat="1" ht="25.5" customHeight="1">
      <c r="A622" s="81"/>
      <c r="B622" s="53"/>
      <c r="C622" s="16"/>
      <c r="D622" s="16"/>
      <c r="E622" s="320"/>
      <c r="F622" s="86" t="s">
        <v>69</v>
      </c>
      <c r="G622" s="310" t="str">
        <f>Translations!$B$74</f>
        <v>normal distribution: this type of distribution typically occurs for uncertainties provided in calibration reports, manufacturer’s specifications and combined uncertainties.</v>
      </c>
      <c r="H622" s="310"/>
      <c r="I622" s="310"/>
      <c r="J622" s="310"/>
      <c r="K622" s="310"/>
      <c r="L622" s="310"/>
      <c r="M622" s="310"/>
      <c r="N622" s="310"/>
      <c r="O622" s="83"/>
      <c r="P622" s="84"/>
      <c r="Q622" s="84"/>
      <c r="R622" s="84"/>
      <c r="S622" s="84"/>
      <c r="T622" s="84"/>
      <c r="U622" s="84"/>
      <c r="V622" s="84"/>
      <c r="W622" s="85"/>
      <c r="X622" s="85"/>
      <c r="Y622" s="85"/>
      <c r="Z622" s="76"/>
    </row>
    <row r="623" spans="1:26" s="77" customFormat="1" ht="12.75" customHeight="1">
      <c r="A623" s="81"/>
      <c r="B623" s="53"/>
      <c r="C623" s="16"/>
      <c r="D623" s="16"/>
      <c r="E623" s="320"/>
      <c r="F623" s="86" t="s">
        <v>69</v>
      </c>
      <c r="G623" s="310" t="str">
        <f>Translations!$B$75</f>
        <v>rectangular distribution: this type of distribution typically occurs for maximum permissible errors, tolerances and uncertainties provided in reference books.</v>
      </c>
      <c r="H623" s="310"/>
      <c r="I623" s="310"/>
      <c r="J623" s="310"/>
      <c r="K623" s="310"/>
      <c r="L623" s="310"/>
      <c r="M623" s="310"/>
      <c r="N623" s="310"/>
      <c r="O623" s="83"/>
      <c r="P623" s="84"/>
      <c r="Q623" s="84"/>
      <c r="R623" s="84"/>
      <c r="S623" s="84"/>
      <c r="T623" s="84"/>
      <c r="U623" s="84"/>
      <c r="V623" s="84"/>
      <c r="W623" s="85"/>
      <c r="X623" s="85"/>
      <c r="Y623" s="85"/>
      <c r="Z623" s="76"/>
    </row>
    <row r="624" spans="1:26" s="77" customFormat="1" ht="25.5" customHeight="1">
      <c r="A624" s="81"/>
      <c r="B624" s="53"/>
      <c r="C624" s="16"/>
      <c r="D624" s="16"/>
      <c r="E624" s="320"/>
      <c r="F624" s="86" t="s">
        <v>69</v>
      </c>
      <c r="G624" s="310" t="str">
        <f>Translations!$B$76</f>
        <v>triangular distribution: this type of distribution is typically used e.g. where there is only limited sample data for a population, cases where the relationship between variables is known but data is scarce, etc.</v>
      </c>
      <c r="H624" s="310"/>
      <c r="I624" s="310"/>
      <c r="J624" s="310"/>
      <c r="K624" s="310"/>
      <c r="L624" s="310"/>
      <c r="M624" s="310"/>
      <c r="N624" s="310"/>
      <c r="O624" s="83"/>
      <c r="P624" s="84"/>
      <c r="Q624" s="84"/>
      <c r="R624" s="84"/>
      <c r="S624" s="84"/>
      <c r="T624" s="84"/>
      <c r="U624" s="84"/>
      <c r="V624" s="84"/>
      <c r="W624" s="85"/>
      <c r="X624" s="85"/>
      <c r="Y624" s="85"/>
      <c r="Z624" s="76"/>
    </row>
    <row r="625" spans="1:26" s="77" customFormat="1" ht="12.75" customHeight="1">
      <c r="A625" s="81"/>
      <c r="B625" s="53"/>
      <c r="C625" s="16"/>
      <c r="D625" s="16"/>
      <c r="E625" s="321"/>
      <c r="F625" s="86" t="s">
        <v>69</v>
      </c>
      <c r="G625" s="315" t="str">
        <f>Translations!$B$77</f>
        <v>unknown distribution: if the distribution is unknown, a normal distribution is assumed.</v>
      </c>
      <c r="H625" s="315"/>
      <c r="I625" s="315"/>
      <c r="J625" s="315"/>
      <c r="K625" s="315"/>
      <c r="L625" s="315"/>
      <c r="M625" s="315"/>
      <c r="N625" s="315"/>
      <c r="O625" s="83"/>
      <c r="P625" s="84"/>
      <c r="Q625" s="84"/>
      <c r="R625" s="84"/>
      <c r="S625" s="84"/>
      <c r="T625" s="84"/>
      <c r="U625" s="84"/>
      <c r="V625" s="84"/>
      <c r="W625" s="85"/>
      <c r="X625" s="85"/>
      <c r="Y625" s="85"/>
      <c r="Z625" s="76"/>
    </row>
    <row r="626" spans="1:26" s="77" customFormat="1" ht="12.75" customHeight="1">
      <c r="A626" s="52"/>
      <c r="B626" s="53"/>
      <c r="C626" s="79"/>
      <c r="D626" s="16"/>
      <c r="E626" s="319" t="str">
        <f>Translations!$B$78</f>
        <v>Standard or expanded uncertainty?</v>
      </c>
      <c r="F626" s="312" t="str">
        <f>Translations!$B$79</f>
        <v>For normal distributions, please enter here whether the uncertainty provided is the standard (1σ, k=1, 68%) or expanded (2σ, k=2, 95%) uncertainty.</v>
      </c>
      <c r="G626" s="312"/>
      <c r="H626" s="312"/>
      <c r="I626" s="312"/>
      <c r="J626" s="312"/>
      <c r="K626" s="312"/>
      <c r="L626" s="312"/>
      <c r="M626" s="312"/>
      <c r="N626" s="312"/>
      <c r="O626" s="55"/>
      <c r="P626" s="52"/>
      <c r="Q626" s="52"/>
      <c r="R626" s="52"/>
      <c r="S626" s="52"/>
      <c r="T626" s="52"/>
      <c r="U626" s="52"/>
      <c r="V626" s="52"/>
      <c r="W626" s="52"/>
      <c r="X626" s="52"/>
      <c r="Y626" s="52"/>
      <c r="Z626" s="76"/>
    </row>
    <row r="627" spans="1:26" s="77" customFormat="1" ht="25.5" customHeight="1">
      <c r="A627" s="52"/>
      <c r="B627" s="53"/>
      <c r="C627" s="79"/>
      <c r="D627" s="16"/>
      <c r="E627" s="321"/>
      <c r="F627" s="312" t="str">
        <f>Translations!$B$80</f>
        <v>For all other types of distribution, entries here are not relevant and the cell will be greyed out.</v>
      </c>
      <c r="G627" s="312"/>
      <c r="H627" s="312"/>
      <c r="I627" s="312"/>
      <c r="J627" s="312"/>
      <c r="K627" s="312"/>
      <c r="L627" s="312"/>
      <c r="M627" s="312"/>
      <c r="N627" s="312"/>
      <c r="O627" s="55"/>
      <c r="P627" s="52"/>
      <c r="Q627" s="52"/>
      <c r="R627" s="52"/>
      <c r="S627" s="52"/>
      <c r="T627" s="52"/>
      <c r="U627" s="52"/>
      <c r="V627" s="52"/>
      <c r="W627" s="52"/>
      <c r="X627" s="52"/>
      <c r="Y627" s="52"/>
      <c r="Z627" s="76"/>
    </row>
    <row r="628" spans="1:26" s="77" customFormat="1" ht="25.5" customHeight="1">
      <c r="A628" s="52"/>
      <c r="B628" s="53"/>
      <c r="C628" s="79"/>
      <c r="D628" s="16"/>
      <c r="E628" s="319" t="str">
        <f>Translations!$B$81</f>
        <v>Value "in service"?</v>
      </c>
      <c r="F628"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628" s="312"/>
      <c r="H628" s="312"/>
      <c r="I628" s="312"/>
      <c r="J628" s="312"/>
      <c r="K628" s="312"/>
      <c r="L628" s="312"/>
      <c r="M628" s="312"/>
      <c r="N628" s="312"/>
      <c r="O628" s="55"/>
      <c r="P628" s="52"/>
      <c r="Q628" s="52"/>
      <c r="R628" s="52"/>
      <c r="S628" s="52"/>
      <c r="T628" s="52"/>
      <c r="U628" s="52"/>
      <c r="V628" s="52"/>
      <c r="W628" s="52"/>
      <c r="X628" s="52"/>
      <c r="Y628" s="52"/>
      <c r="Z628" s="76"/>
    </row>
    <row r="629" spans="1:26" s="77" customFormat="1" ht="25.5" customHeight="1">
      <c r="A629" s="52"/>
      <c r="B629" s="53"/>
      <c r="C629" s="79"/>
      <c r="D629" s="16"/>
      <c r="E629" s="321"/>
      <c r="F629" s="312" t="str">
        <f>Translations!$B$83</f>
        <v>The uncertainty would be "not in service" if it relates e.g. to the maximum permissible error (but not in service), calibration certificates etc.</v>
      </c>
      <c r="G629" s="312"/>
      <c r="H629" s="312"/>
      <c r="I629" s="312"/>
      <c r="J629" s="312"/>
      <c r="K629" s="312"/>
      <c r="L629" s="312"/>
      <c r="M629" s="312"/>
      <c r="N629" s="312"/>
      <c r="O629" s="55"/>
      <c r="P629" s="52"/>
      <c r="Q629" s="52"/>
      <c r="R629" s="52"/>
      <c r="S629" s="52"/>
      <c r="T629" s="52"/>
      <c r="U629" s="52"/>
      <c r="V629" s="52"/>
      <c r="W629" s="52"/>
      <c r="X629" s="52"/>
      <c r="Y629" s="52"/>
      <c r="Z629" s="76"/>
    </row>
    <row r="630" spans="1:26" s="77" customFormat="1" ht="12.75" customHeight="1">
      <c r="A630" s="52"/>
      <c r="B630" s="53"/>
      <c r="C630" s="79"/>
      <c r="D630" s="16"/>
      <c r="E630" s="319" t="str">
        <f>Translations!$B$84</f>
        <v>Conversion factor to "in service"</v>
      </c>
      <c r="F630" s="312" t="str">
        <f>Translations!$B$85</f>
        <v>Please enter here the conversion factor for the uncertainty "in service". If "in service" is selected above, the cell will be greyed out and a value of 1 applied. </v>
      </c>
      <c r="G630" s="312"/>
      <c r="H630" s="312"/>
      <c r="I630" s="312"/>
      <c r="J630" s="312"/>
      <c r="K630" s="312"/>
      <c r="L630" s="312"/>
      <c r="M630" s="312"/>
      <c r="N630" s="312"/>
      <c r="O630" s="55"/>
      <c r="P630" s="52"/>
      <c r="Q630" s="52"/>
      <c r="R630" s="52"/>
      <c r="S630" s="52"/>
      <c r="T630" s="52"/>
      <c r="U630" s="52"/>
      <c r="V630" s="52"/>
      <c r="W630" s="52"/>
      <c r="X630" s="52"/>
      <c r="Y630" s="52"/>
      <c r="Z630" s="76"/>
    </row>
    <row r="631" spans="1:26" s="77" customFormat="1" ht="54.75" customHeight="1">
      <c r="A631" s="52"/>
      <c r="B631" s="53"/>
      <c r="C631" s="79"/>
      <c r="D631" s="16"/>
      <c r="E631" s="326"/>
      <c r="F631"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631" s="336"/>
      <c r="H631" s="336"/>
      <c r="I631" s="336"/>
      <c r="J631" s="336"/>
      <c r="K631" s="336"/>
      <c r="L631" s="336"/>
      <c r="M631" s="336"/>
      <c r="N631" s="336"/>
      <c r="O631" s="55"/>
      <c r="P631" s="52"/>
      <c r="Q631" s="52"/>
      <c r="R631" s="52"/>
      <c r="S631" s="52"/>
      <c r="T631" s="52"/>
      <c r="U631" s="52"/>
      <c r="V631" s="52"/>
      <c r="W631" s="52"/>
      <c r="X631" s="52"/>
      <c r="Y631" s="52"/>
      <c r="Z631" s="76"/>
    </row>
    <row r="632" spans="1:26" s="77" customFormat="1" ht="12.75" customHeight="1">
      <c r="A632" s="52"/>
      <c r="B632" s="53"/>
      <c r="C632" s="79"/>
      <c r="D632" s="16"/>
      <c r="E632" s="321"/>
      <c r="F632" s="340" t="str">
        <f>Translations!$B$87</f>
        <v>If no entries are made here, a value of 2 to convert the uncertainty to "in service" will be applied.</v>
      </c>
      <c r="G632" s="340"/>
      <c r="H632" s="340"/>
      <c r="I632" s="340"/>
      <c r="J632" s="340"/>
      <c r="K632" s="340"/>
      <c r="L632" s="340"/>
      <c r="M632" s="340"/>
      <c r="N632" s="340"/>
      <c r="O632" s="55"/>
      <c r="P632" s="52"/>
      <c r="Q632" s="52"/>
      <c r="R632" s="52"/>
      <c r="S632" s="52"/>
      <c r="T632" s="52"/>
      <c r="U632" s="52"/>
      <c r="V632" s="52"/>
      <c r="W632" s="52"/>
      <c r="X632" s="52"/>
      <c r="Y632" s="52"/>
      <c r="Z632" s="76"/>
    </row>
    <row r="633" spans="1:26" s="77" customFormat="1" ht="12.75" customHeight="1">
      <c r="A633" s="52"/>
      <c r="B633" s="53"/>
      <c r="C633" s="79"/>
      <c r="D633" s="16"/>
      <c r="E633" s="319" t="str">
        <f>Translations!$B$88</f>
        <v>Correlated or uncorrelated?</v>
      </c>
      <c r="F633" s="312" t="str">
        <f>Translations!$B$89</f>
        <v>Please enter here whether the individual measurements are correlated or uncorrelated. </v>
      </c>
      <c r="G633" s="312"/>
      <c r="H633" s="312"/>
      <c r="I633" s="312"/>
      <c r="J633" s="312"/>
      <c r="K633" s="312"/>
      <c r="L633" s="312"/>
      <c r="M633" s="312"/>
      <c r="N633" s="312"/>
      <c r="O633" s="55"/>
      <c r="P633" s="52"/>
      <c r="Q633" s="52"/>
      <c r="R633" s="52"/>
      <c r="S633" s="52"/>
      <c r="T633" s="52"/>
      <c r="U633" s="52"/>
      <c r="V633" s="52"/>
      <c r="W633" s="52"/>
      <c r="X633" s="52"/>
      <c r="Y633" s="52"/>
      <c r="Z633" s="76"/>
    </row>
    <row r="634" spans="1:26" s="77" customFormat="1" ht="49.5" customHeight="1">
      <c r="A634" s="52"/>
      <c r="B634" s="53"/>
      <c r="C634" s="79"/>
      <c r="D634" s="16"/>
      <c r="E634" s="320"/>
      <c r="F634"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634" s="312"/>
      <c r="H634" s="312"/>
      <c r="I634" s="312"/>
      <c r="J634" s="312"/>
      <c r="K634" s="312"/>
      <c r="L634" s="312"/>
      <c r="M634" s="312"/>
      <c r="N634" s="312"/>
      <c r="O634" s="55"/>
      <c r="P634" s="52"/>
      <c r="Q634" s="52"/>
      <c r="R634" s="52"/>
      <c r="S634" s="52"/>
      <c r="T634" s="52"/>
      <c r="U634" s="52"/>
      <c r="V634" s="52"/>
      <c r="W634" s="52"/>
      <c r="X634" s="52"/>
      <c r="Y634" s="52"/>
      <c r="Z634" s="76"/>
    </row>
    <row r="635" spans="1:26" s="77" customFormat="1" ht="24" customHeight="1">
      <c r="A635" s="52"/>
      <c r="B635" s="53"/>
      <c r="C635" s="79"/>
      <c r="D635" s="16"/>
      <c r="E635" s="320"/>
      <c r="F635" s="312" t="str">
        <f>Translations!$B$91</f>
        <v>In practice, input quantities are often correlated because the same physical measurement standard, measuring instrument, reference date, or even measurement method is used in the estimation of their values.</v>
      </c>
      <c r="G635" s="312"/>
      <c r="H635" s="312"/>
      <c r="I635" s="312"/>
      <c r="J635" s="312"/>
      <c r="K635" s="312"/>
      <c r="L635" s="312"/>
      <c r="M635" s="312"/>
      <c r="N635" s="312"/>
      <c r="O635" s="55"/>
      <c r="P635" s="52"/>
      <c r="Q635" s="52"/>
      <c r="R635" s="52"/>
      <c r="S635" s="52"/>
      <c r="T635" s="52"/>
      <c r="U635" s="52"/>
      <c r="V635" s="52"/>
      <c r="W635" s="52"/>
      <c r="X635" s="52"/>
      <c r="Y635" s="52"/>
      <c r="Z635" s="76"/>
    </row>
    <row r="636" spans="1:26" s="77" customFormat="1" ht="24" customHeight="1">
      <c r="A636" s="52"/>
      <c r="B636" s="53"/>
      <c r="C636" s="79"/>
      <c r="D636" s="16"/>
      <c r="E636" s="320"/>
      <c r="F636" s="312" t="str">
        <f>Translations!$B$92</f>
        <v>Example: Each batch of a solid material purchased on the market is measured by the operator's weighbridge. In this case the measurements may have to be assumed as being correlated.</v>
      </c>
      <c r="G636" s="312"/>
      <c r="H636" s="312"/>
      <c r="I636" s="312"/>
      <c r="J636" s="312"/>
      <c r="K636" s="312"/>
      <c r="L636" s="312"/>
      <c r="M636" s="312"/>
      <c r="N636" s="312"/>
      <c r="O636" s="55"/>
      <c r="P636" s="52"/>
      <c r="Q636" s="52"/>
      <c r="R636" s="52"/>
      <c r="S636" s="52"/>
      <c r="T636" s="52"/>
      <c r="U636" s="52"/>
      <c r="V636" s="52"/>
      <c r="W636" s="52"/>
      <c r="X636" s="52"/>
      <c r="Y636" s="52"/>
      <c r="Z636" s="76"/>
    </row>
    <row r="637" spans="1:26" s="77" customFormat="1" ht="4.5" customHeight="1">
      <c r="A637" s="52"/>
      <c r="B637" s="53"/>
      <c r="C637" s="79"/>
      <c r="D637" s="16"/>
      <c r="E637" s="80"/>
      <c r="F637" s="80"/>
      <c r="G637" s="80"/>
      <c r="H637" s="80"/>
      <c r="I637" s="80"/>
      <c r="J637" s="80"/>
      <c r="K637" s="80"/>
      <c r="L637" s="80"/>
      <c r="M637" s="80"/>
      <c r="N637" s="80"/>
      <c r="O637" s="55"/>
      <c r="P637" s="52"/>
      <c r="Q637" s="52"/>
      <c r="R637" s="52"/>
      <c r="S637" s="52"/>
      <c r="T637" s="52"/>
      <c r="U637" s="52"/>
      <c r="V637" s="52"/>
      <c r="W637" s="52"/>
      <c r="X637" s="52"/>
      <c r="Y637" s="52"/>
      <c r="Z637" s="76"/>
    </row>
    <row r="638" spans="1:26" s="77" customFormat="1" ht="12.75" customHeight="1">
      <c r="A638" s="52"/>
      <c r="B638" s="53"/>
      <c r="C638" s="79"/>
      <c r="D638" s="87" t="s">
        <v>254</v>
      </c>
      <c r="E638" s="323" t="str">
        <f>Translations!$B$93</f>
        <v>Amount of fuel or material imported to/consumed within the installation</v>
      </c>
      <c r="F638" s="323"/>
      <c r="G638" s="323"/>
      <c r="H638" s="323"/>
      <c r="I638" s="323"/>
      <c r="J638" s="323"/>
      <c r="K638" s="323"/>
      <c r="L638" s="323"/>
      <c r="M638" s="323"/>
      <c r="N638" s="323"/>
      <c r="O638" s="55"/>
      <c r="P638" s="52"/>
      <c r="Q638" s="52"/>
      <c r="R638" s="52"/>
      <c r="S638" s="52"/>
      <c r="T638" s="52"/>
      <c r="U638" s="52"/>
      <c r="V638" s="52"/>
      <c r="W638" s="52"/>
      <c r="X638" s="52"/>
      <c r="Y638" s="52"/>
      <c r="Z638" s="76"/>
    </row>
    <row r="639" spans="1:26" s="77" customFormat="1" ht="49.5" customHeight="1">
      <c r="A639" s="52"/>
      <c r="B639" s="53"/>
      <c r="C639" s="79"/>
      <c r="D639" s="16"/>
      <c r="E639" s="183" t="str">
        <f>Translations!$B$94</f>
        <v>Name or brief description</v>
      </c>
      <c r="F639" s="88" t="str">
        <f>Translations!$B$95</f>
        <v>Quantity per measurement [e.g. t or Nm³] </v>
      </c>
      <c r="G639" s="88" t="str">
        <f>Translations!$B$96</f>
        <v>Annual number of measurements</v>
      </c>
      <c r="H639" s="88" t="str">
        <f>Translations!$B$97</f>
        <v>Annual quantity [e.g. t or Nm³] </v>
      </c>
      <c r="I639" s="88" t="str">
        <f>Translations!$B$67</f>
        <v>Uncertainty related to each measurement</v>
      </c>
      <c r="J639" s="88" t="str">
        <f>Translations!$B$72</f>
        <v>Type of distribution</v>
      </c>
      <c r="K639" s="88" t="str">
        <f>Translations!$B$78</f>
        <v>Standard or expanded uncertainty?</v>
      </c>
      <c r="L639" s="88" t="str">
        <f>Translations!$B$81</f>
        <v>Value "in service"?</v>
      </c>
      <c r="M639" s="88" t="str">
        <f>Translations!$B$84</f>
        <v>Conversion factor to "in service"</v>
      </c>
      <c r="N639" s="88" t="str">
        <f>Translations!$B$88</f>
        <v>Correlated or uncorrelated?</v>
      </c>
      <c r="O639" s="55"/>
      <c r="P639" s="52"/>
      <c r="Q639" s="52"/>
      <c r="R639" s="89" t="s">
        <v>226</v>
      </c>
      <c r="S639" s="89" t="s">
        <v>224</v>
      </c>
      <c r="T639" s="89" t="s">
        <v>225</v>
      </c>
      <c r="U639" s="89" t="s">
        <v>241</v>
      </c>
      <c r="V639" s="89" t="s">
        <v>305</v>
      </c>
      <c r="W639" s="89" t="s">
        <v>227</v>
      </c>
      <c r="X639" s="89" t="s">
        <v>228</v>
      </c>
      <c r="Y639" s="89" t="s">
        <v>306</v>
      </c>
      <c r="Z639" s="76"/>
    </row>
    <row r="640" spans="1:26" s="77" customFormat="1" ht="12.75" customHeight="1">
      <c r="A640" s="52"/>
      <c r="B640" s="53"/>
      <c r="C640" s="79"/>
      <c r="D640" s="90" t="s">
        <v>255</v>
      </c>
      <c r="E640" s="180"/>
      <c r="F640" s="2"/>
      <c r="G640" s="2"/>
      <c r="H640" s="91">
        <f>IF(COUNT(F640:G640)&gt;0,F640*G640,"")</f>
      </c>
      <c r="I640" s="3"/>
      <c r="J640" s="4"/>
      <c r="K640" s="4"/>
      <c r="L640" s="6"/>
      <c r="M640" s="186"/>
      <c r="N640" s="6"/>
      <c r="O640" s="55"/>
      <c r="P640" s="52"/>
      <c r="Q640" s="52"/>
      <c r="R640" s="92">
        <f>IF(J640="",INDEX(EUconst_DistributionCorrection,1),INDEX(EUconst_DistributionCorrection,MATCH(J640,EUconst_DistributionType,0)))</f>
        <v>1</v>
      </c>
      <c r="S640" s="93">
        <f>IF(OR(K640="",J640=INDEX(EUconst_DistributionType,2),J640=INDEX(EUconst_DistributionType,3)),INDEX(EUconst_ConfidenceLevel,1),INDEX(EUconst_ConfidenceLevel,MATCH(K640,EUconst_UncertaintyType,0)))</f>
        <v>0.682689250166422</v>
      </c>
      <c r="T640" s="94">
        <f>IF(N640="",2,INDEX(EUconst_CorrelationFactor,MATCH(N640,EUconst_CorrelationType,0)))</f>
        <v>2</v>
      </c>
      <c r="U640" s="95" t="b">
        <f>OR(J640=INDEX(EUconst_DistributionType,2),J640=INDEX(EUconst_DistributionType,3))</f>
        <v>0</v>
      </c>
      <c r="V640" s="189">
        <f>IF(L640=INDEX(EUconst_InService,1),1,IF(M640="",2,M640))</f>
        <v>2</v>
      </c>
      <c r="W640" s="97">
        <f>IF(F640="","",ABS(G640)^T640*(ABS(F640)*I640*V640/R640/TINV(1-S640,10^6))^2)</f>
      </c>
      <c r="X640" s="97" t="b">
        <f>OR(INDEX(EUconst_DistributionType,2)=J640,INDEX(EUconst_DistributionType,3)=J640)</f>
        <v>0</v>
      </c>
      <c r="Y640" s="97" t="b">
        <f>L640=INDEX(EUconst_InService,1)</f>
        <v>0</v>
      </c>
      <c r="Z640" s="76"/>
    </row>
    <row r="641" spans="1:26" s="77" customFormat="1" ht="12.75" customHeight="1">
      <c r="A641" s="52"/>
      <c r="B641" s="53"/>
      <c r="C641" s="79"/>
      <c r="D641" s="90" t="s">
        <v>256</v>
      </c>
      <c r="E641" s="181"/>
      <c r="F641" s="5"/>
      <c r="G641" s="5"/>
      <c r="H641" s="99">
        <f>IF(COUNT(F641:G641)&gt;0,F641*G641,"")</f>
      </c>
      <c r="I641" s="6"/>
      <c r="J641" s="7"/>
      <c r="K641" s="7"/>
      <c r="L641" s="6"/>
      <c r="M641" s="187"/>
      <c r="N641" s="6"/>
      <c r="O641" s="55"/>
      <c r="P641" s="52"/>
      <c r="Q641" s="52"/>
      <c r="R641" s="92">
        <f>IF(J641="",INDEX(EUconst_DistributionCorrection,1),INDEX(EUconst_DistributionCorrection,MATCH(J641,EUconst_DistributionType,0)))</f>
        <v>1</v>
      </c>
      <c r="S641" s="93">
        <f>IF(OR(K641="",J641=INDEX(EUconst_DistributionType,2),J641=INDEX(EUconst_DistributionType,3)),INDEX(EUconst_ConfidenceLevel,1),INDEX(EUconst_ConfidenceLevel,MATCH(K641,EUconst_UncertaintyType,0)))</f>
        <v>0.682689250166422</v>
      </c>
      <c r="T641" s="94">
        <f>IF(N641="",2,INDEX(EUconst_CorrelationFactor,MATCH(N641,EUconst_CorrelationType,0)))</f>
        <v>2</v>
      </c>
      <c r="U641" s="95" t="b">
        <f>OR(J641=INDEX(EUconst_DistributionType,2),J641=INDEX(EUconst_DistributionType,3))</f>
        <v>0</v>
      </c>
      <c r="V641" s="189">
        <f>IF(L641=INDEX(EUconst_InService,1),1,IF(M641="",2,M641))</f>
        <v>2</v>
      </c>
      <c r="W641" s="97">
        <f>IF(F641="","",ABS(G641)^T641*(ABS(F641)*I641*V641/R641/TINV(1-S641,10^6))^2)</f>
      </c>
      <c r="X641" s="97" t="b">
        <f>OR(INDEX(EUconst_DistributionType,2)=J641,INDEX(EUconst_DistributionType,3)=J641)</f>
        <v>0</v>
      </c>
      <c r="Y641" s="97" t="b">
        <f>L641=INDEX(EUconst_InService,1)</f>
        <v>0</v>
      </c>
      <c r="Z641" s="76"/>
    </row>
    <row r="642" spans="1:26" s="77" customFormat="1" ht="12.75" customHeight="1">
      <c r="A642" s="52"/>
      <c r="B642" s="53"/>
      <c r="C642" s="79"/>
      <c r="D642" s="90" t="s">
        <v>253</v>
      </c>
      <c r="E642" s="181"/>
      <c r="F642" s="5"/>
      <c r="G642" s="5"/>
      <c r="H642" s="99">
        <f>IF(COUNT(F642:G642)&gt;0,F642*G642,"")</f>
      </c>
      <c r="I642" s="6"/>
      <c r="J642" s="7"/>
      <c r="K642" s="7"/>
      <c r="L642" s="6"/>
      <c r="M642" s="187"/>
      <c r="N642" s="6"/>
      <c r="O642" s="55"/>
      <c r="P642" s="52"/>
      <c r="Q642" s="52"/>
      <c r="R642" s="92">
        <f>IF(J642="",INDEX(EUconst_DistributionCorrection,1),INDEX(EUconst_DistributionCorrection,MATCH(J642,EUconst_DistributionType,0)))</f>
        <v>1</v>
      </c>
      <c r="S642" s="93">
        <f>IF(OR(K642="",J642=INDEX(EUconst_DistributionType,2),J642=INDEX(EUconst_DistributionType,3)),INDEX(EUconst_ConfidenceLevel,1),INDEX(EUconst_ConfidenceLevel,MATCH(K642,EUconst_UncertaintyType,0)))</f>
        <v>0.682689250166422</v>
      </c>
      <c r="T642" s="94">
        <f>IF(N642="",2,INDEX(EUconst_CorrelationFactor,MATCH(N642,EUconst_CorrelationType,0)))</f>
        <v>2</v>
      </c>
      <c r="U642" s="95" t="b">
        <f>OR(J642=INDEX(EUconst_DistributionType,2),J642=INDEX(EUconst_DistributionType,3))</f>
        <v>0</v>
      </c>
      <c r="V642" s="189">
        <f>IF(L642=INDEX(EUconst_InService,1),1,IF(M642="",2,M642))</f>
        <v>2</v>
      </c>
      <c r="W642" s="97">
        <f>IF(F642="","",ABS(G642)^T642*(ABS(F642)*I642*V642/R642/TINV(1-S642,10^6))^2)</f>
      </c>
      <c r="X642" s="97" t="b">
        <f>OR(INDEX(EUconst_DistributionType,2)=J642,INDEX(EUconst_DistributionType,3)=J642)</f>
        <v>0</v>
      </c>
      <c r="Y642" s="97" t="b">
        <f>L642=INDEX(EUconst_InService,1)</f>
        <v>0</v>
      </c>
      <c r="Z642" s="76"/>
    </row>
    <row r="643" spans="1:26" s="77" customFormat="1" ht="12.75" customHeight="1">
      <c r="A643" s="52"/>
      <c r="B643" s="53"/>
      <c r="C643" s="79"/>
      <c r="D643" s="90" t="s">
        <v>257</v>
      </c>
      <c r="E643" s="181"/>
      <c r="F643" s="5"/>
      <c r="G643" s="5"/>
      <c r="H643" s="99">
        <f>IF(COUNT(F643:G643)&gt;0,F643*G643,"")</f>
      </c>
      <c r="I643" s="6"/>
      <c r="J643" s="7"/>
      <c r="K643" s="7"/>
      <c r="L643" s="6"/>
      <c r="M643" s="187"/>
      <c r="N643" s="6"/>
      <c r="O643" s="55"/>
      <c r="P643" s="52"/>
      <c r="Q643" s="52"/>
      <c r="R643" s="92">
        <f>IF(J643="",INDEX(EUconst_DistributionCorrection,1),INDEX(EUconst_DistributionCorrection,MATCH(J643,EUconst_DistributionType,0)))</f>
        <v>1</v>
      </c>
      <c r="S643" s="93">
        <f>IF(OR(K643="",J643=INDEX(EUconst_DistributionType,2),J643=INDEX(EUconst_DistributionType,3)),INDEX(EUconst_ConfidenceLevel,1),INDEX(EUconst_ConfidenceLevel,MATCH(K643,EUconst_UncertaintyType,0)))</f>
        <v>0.682689250166422</v>
      </c>
      <c r="T643" s="94">
        <f>IF(N643="",2,INDEX(EUconst_CorrelationFactor,MATCH(N643,EUconst_CorrelationType,0)))</f>
        <v>2</v>
      </c>
      <c r="U643" s="95" t="b">
        <f>OR(J643=INDEX(EUconst_DistributionType,2),J643=INDEX(EUconst_DistributionType,3))</f>
        <v>0</v>
      </c>
      <c r="V643" s="189">
        <f>IF(L643=INDEX(EUconst_InService,1),1,IF(M643="",2,M643))</f>
        <v>2</v>
      </c>
      <c r="W643" s="97">
        <f>IF(F643="","",ABS(G643)^T643*(ABS(F643)*I643*V643/R643/TINV(1-S643,10^6))^2)</f>
      </c>
      <c r="X643" s="97" t="b">
        <f>OR(INDEX(EUconst_DistributionType,2)=J643,INDEX(EUconst_DistributionType,3)=J643)</f>
        <v>0</v>
      </c>
      <c r="Y643" s="97" t="b">
        <f>L643=INDEX(EUconst_InService,1)</f>
        <v>0</v>
      </c>
      <c r="Z643" s="76"/>
    </row>
    <row r="644" spans="1:26" s="77" customFormat="1" ht="12.75" customHeight="1">
      <c r="A644" s="52"/>
      <c r="B644" s="53"/>
      <c r="C644" s="79"/>
      <c r="D644" s="90" t="s">
        <v>258</v>
      </c>
      <c r="E644" s="182"/>
      <c r="F644" s="8"/>
      <c r="G644" s="8"/>
      <c r="H644" s="100">
        <f>IF(COUNT(F644:G644)&gt;0,F644*G644,"")</f>
      </c>
      <c r="I644" s="9"/>
      <c r="J644" s="10"/>
      <c r="K644" s="10"/>
      <c r="L644" s="9"/>
      <c r="M644" s="188"/>
      <c r="N644" s="9"/>
      <c r="O644" s="55"/>
      <c r="P644" s="52"/>
      <c r="Q644" s="52"/>
      <c r="R644" s="92">
        <f>IF(J644="",INDEX(EUconst_DistributionCorrection,1),INDEX(EUconst_DistributionCorrection,MATCH(J644,EUconst_DistributionType,0)))</f>
        <v>1</v>
      </c>
      <c r="S644" s="93">
        <f>IF(OR(K644="",J644=INDEX(EUconst_DistributionType,2),J644=INDEX(EUconst_DistributionType,3)),INDEX(EUconst_ConfidenceLevel,1),INDEX(EUconst_ConfidenceLevel,MATCH(K644,EUconst_UncertaintyType,0)))</f>
        <v>0.682689250166422</v>
      </c>
      <c r="T644" s="94">
        <f>IF(N644="",2,INDEX(EUconst_CorrelationFactor,MATCH(N644,EUconst_CorrelationType,0)))</f>
        <v>2</v>
      </c>
      <c r="U644" s="95" t="b">
        <f>OR(J644=INDEX(EUconst_DistributionType,2),J644=INDEX(EUconst_DistributionType,3))</f>
        <v>0</v>
      </c>
      <c r="V644" s="189">
        <f>IF(L644=INDEX(EUconst_InService,1),1,IF(M644="",2,M644))</f>
        <v>2</v>
      </c>
      <c r="W644" s="97">
        <f>IF(F644="","",ABS(G644)^T644*(ABS(F644)*I644*V644/R644/TINV(1-S644,10^6))^2)</f>
      </c>
      <c r="X644" s="97" t="b">
        <f>OR(INDEX(EUconst_DistributionType,2)=J644,INDEX(EUconst_DistributionType,3)=J644)</f>
        <v>0</v>
      </c>
      <c r="Y644" s="97" t="b">
        <f>L644=INDEX(EUconst_InService,1)</f>
        <v>0</v>
      </c>
      <c r="Z644" s="76">
        <f>IF(F644="","",ABS(G644)^T644*(ABS(F644)*I644/R644/TINV(1-S644,10^6))^2)</f>
      </c>
    </row>
    <row r="645" spans="1:26" s="77" customFormat="1" ht="4.5" customHeight="1">
      <c r="A645" s="52"/>
      <c r="B645" s="53"/>
      <c r="C645" s="79"/>
      <c r="D645" s="16"/>
      <c r="E645" s="80"/>
      <c r="F645" s="80"/>
      <c r="G645" s="80"/>
      <c r="H645" s="80"/>
      <c r="K645" s="80"/>
      <c r="L645" s="80"/>
      <c r="M645" s="80"/>
      <c r="O645" s="55"/>
      <c r="P645" s="52"/>
      <c r="Q645" s="52"/>
      <c r="R645" s="96"/>
      <c r="S645" s="96"/>
      <c r="T645" s="96"/>
      <c r="U645" s="52"/>
      <c r="V645" s="96"/>
      <c r="W645" s="96"/>
      <c r="X645" s="96"/>
      <c r="Y645" s="96"/>
      <c r="Z645" s="76"/>
    </row>
    <row r="646" spans="1:26" s="77" customFormat="1" ht="12.75" customHeight="1">
      <c r="A646" s="52"/>
      <c r="B646" s="53"/>
      <c r="C646" s="79"/>
      <c r="D646" s="87" t="s">
        <v>259</v>
      </c>
      <c r="E646" s="323" t="str">
        <f>Translations!$B$98</f>
        <v>Amount of fuel or material exported from the installation</v>
      </c>
      <c r="F646" s="323"/>
      <c r="G646" s="323"/>
      <c r="H646" s="323"/>
      <c r="I646" s="323"/>
      <c r="J646" s="323"/>
      <c r="K646" s="323"/>
      <c r="L646" s="323"/>
      <c r="M646" s="323"/>
      <c r="N646" s="323"/>
      <c r="O646" s="55"/>
      <c r="P646" s="52"/>
      <c r="Q646" s="52"/>
      <c r="R646" s="52"/>
      <c r="S646" s="52"/>
      <c r="T646" s="52"/>
      <c r="U646" s="52"/>
      <c r="V646" s="52"/>
      <c r="W646" s="52"/>
      <c r="X646" s="52"/>
      <c r="Y646" s="52"/>
      <c r="Z646" s="76"/>
    </row>
    <row r="647" spans="1:26" s="77" customFormat="1" ht="49.5" customHeight="1">
      <c r="A647" s="52"/>
      <c r="B647" s="53"/>
      <c r="C647" s="79"/>
      <c r="D647" s="16"/>
      <c r="E647" s="183" t="str">
        <f>Translations!$B$94</f>
        <v>Name or brief description</v>
      </c>
      <c r="F647" s="88" t="str">
        <f>Translations!$B$99</f>
        <v>Quantity per delivery [e.g. t or Nm³] </v>
      </c>
      <c r="G647" s="88" t="str">
        <f>Translations!$B$100</f>
        <v>Annual number of deliveries</v>
      </c>
      <c r="H647" s="88" t="str">
        <f>Translations!$B$97</f>
        <v>Annual quantity [e.g. t or Nm³] </v>
      </c>
      <c r="I647" s="88" t="str">
        <f>Translations!$B$67</f>
        <v>Uncertainty related to each measurement</v>
      </c>
      <c r="J647" s="88" t="str">
        <f>Translations!$B$72</f>
        <v>Type of distribution</v>
      </c>
      <c r="K647" s="88" t="str">
        <f>Translations!$B$78</f>
        <v>Standard or expanded uncertainty?</v>
      </c>
      <c r="L647" s="88" t="str">
        <f>Translations!$B$81</f>
        <v>Value "in service"?</v>
      </c>
      <c r="M647" s="88" t="str">
        <f>Translations!$B$84</f>
        <v>Conversion factor to "in service"</v>
      </c>
      <c r="N647" s="88" t="str">
        <f>Translations!$B$88</f>
        <v>Correlated or uncorrelated?</v>
      </c>
      <c r="O647" s="55"/>
      <c r="P647" s="52"/>
      <c r="Q647" s="52"/>
      <c r="R647" s="89" t="s">
        <v>226</v>
      </c>
      <c r="S647" s="89" t="s">
        <v>224</v>
      </c>
      <c r="T647" s="89" t="s">
        <v>225</v>
      </c>
      <c r="U647" s="89" t="s">
        <v>241</v>
      </c>
      <c r="V647" s="89" t="s">
        <v>305</v>
      </c>
      <c r="W647" s="89" t="s">
        <v>227</v>
      </c>
      <c r="X647" s="89" t="s">
        <v>228</v>
      </c>
      <c r="Y647" s="89" t="s">
        <v>306</v>
      </c>
      <c r="Z647" s="76"/>
    </row>
    <row r="648" spans="1:26" s="77" customFormat="1" ht="12.75" customHeight="1">
      <c r="A648" s="52"/>
      <c r="B648" s="53"/>
      <c r="C648" s="79"/>
      <c r="D648" s="90" t="s">
        <v>255</v>
      </c>
      <c r="E648" s="180"/>
      <c r="F648" s="2"/>
      <c r="G648" s="2"/>
      <c r="H648" s="91">
        <f>IF(COUNT(F648:G648)&gt;0,F648*G648,"")</f>
      </c>
      <c r="I648" s="3"/>
      <c r="J648" s="4"/>
      <c r="K648" s="4"/>
      <c r="L648" s="6"/>
      <c r="M648" s="186"/>
      <c r="N648" s="3"/>
      <c r="O648" s="55"/>
      <c r="P648" s="52"/>
      <c r="Q648" s="52"/>
      <c r="R648" s="92">
        <f>IF(J648="",INDEX(EUconst_DistributionCorrection,1),INDEX(EUconst_DistributionCorrection,MATCH(J648,EUconst_DistributionType,0)))</f>
        <v>1</v>
      </c>
      <c r="S648" s="93">
        <f>IF(OR(K648="",J648=INDEX(EUconst_DistributionType,2),J648=INDEX(EUconst_DistributionType,3)),INDEX(EUconst_ConfidenceLevel,1),INDEX(EUconst_ConfidenceLevel,MATCH(K648,EUconst_UncertaintyType,0)))</f>
        <v>0.682689250166422</v>
      </c>
      <c r="T648" s="94">
        <f>IF(N648="",2,INDEX(EUconst_CorrelationFactor,MATCH(N648,EUconst_CorrelationType,0)))</f>
        <v>2</v>
      </c>
      <c r="U648" s="95" t="b">
        <f>OR(J648=INDEX(EUconst_DistributionType,2),J648=INDEX(EUconst_DistributionType,3))</f>
        <v>0</v>
      </c>
      <c r="V648" s="189">
        <f>IF(L648=INDEX(EUconst_InService,1),1,IF(M648="",2,M648))</f>
        <v>2</v>
      </c>
      <c r="W648" s="97">
        <f>IF(F648="","",ABS(G648)^T648*(ABS(F648)*I648*V648/R648/TINV(1-S648,10^6))^2)</f>
      </c>
      <c r="X648" s="97" t="b">
        <f>OR(INDEX(EUconst_DistributionType,2)=J648,INDEX(EUconst_DistributionType,3)=J648)</f>
        <v>0</v>
      </c>
      <c r="Y648" s="97" t="b">
        <f>L648=INDEX(EUconst_InService,1)</f>
        <v>0</v>
      </c>
      <c r="Z648" s="76"/>
    </row>
    <row r="649" spans="1:26" s="77" customFormat="1" ht="12.75" customHeight="1">
      <c r="A649" s="52"/>
      <c r="B649" s="53"/>
      <c r="C649" s="79"/>
      <c r="D649" s="90" t="s">
        <v>256</v>
      </c>
      <c r="E649" s="181"/>
      <c r="F649" s="5"/>
      <c r="G649" s="5"/>
      <c r="H649" s="99">
        <f>IF(COUNT(F649:G649)&gt;0,F649*G649,"")</f>
      </c>
      <c r="I649" s="6"/>
      <c r="J649" s="7"/>
      <c r="K649" s="7"/>
      <c r="L649" s="6"/>
      <c r="M649" s="187"/>
      <c r="N649" s="6"/>
      <c r="O649" s="55"/>
      <c r="P649" s="52"/>
      <c r="Q649" s="52"/>
      <c r="R649" s="92">
        <f>IF(J649="",INDEX(EUconst_DistributionCorrection,1),INDEX(EUconst_DistributionCorrection,MATCH(J649,EUconst_DistributionType,0)))</f>
        <v>1</v>
      </c>
      <c r="S649" s="93">
        <f>IF(OR(K649="",J649=INDEX(EUconst_DistributionType,2),J649=INDEX(EUconst_DistributionType,3)),INDEX(EUconst_ConfidenceLevel,1),INDEX(EUconst_ConfidenceLevel,MATCH(K649,EUconst_UncertaintyType,0)))</f>
        <v>0.682689250166422</v>
      </c>
      <c r="T649" s="94">
        <f>IF(N649="",2,INDEX(EUconst_CorrelationFactor,MATCH(N649,EUconst_CorrelationType,0)))</f>
        <v>2</v>
      </c>
      <c r="U649" s="95" t="b">
        <f>OR(J649=INDEX(EUconst_DistributionType,2),J649=INDEX(EUconst_DistributionType,3))</f>
        <v>0</v>
      </c>
      <c r="V649" s="189">
        <f>IF(L649=INDEX(EUconst_InService,1),1,IF(M649="",2,M649))</f>
        <v>2</v>
      </c>
      <c r="W649" s="97">
        <f>IF(F649="","",ABS(G649)^T649*(ABS(F649)*I649*V649/R649/TINV(1-S649,10^6))^2)</f>
      </c>
      <c r="X649" s="97" t="b">
        <f>OR(INDEX(EUconst_DistributionType,2)=J649,INDEX(EUconst_DistributionType,3)=J649)</f>
        <v>0</v>
      </c>
      <c r="Y649" s="97" t="b">
        <f>L649=INDEX(EUconst_InService,1)</f>
        <v>0</v>
      </c>
      <c r="Z649" s="76"/>
    </row>
    <row r="650" spans="1:26" s="77" customFormat="1" ht="12.75" customHeight="1">
      <c r="A650" s="52"/>
      <c r="B650" s="53"/>
      <c r="C650" s="79"/>
      <c r="D650" s="90" t="s">
        <v>253</v>
      </c>
      <c r="E650" s="181"/>
      <c r="F650" s="5"/>
      <c r="G650" s="5"/>
      <c r="H650" s="99">
        <f>IF(COUNT(F650:G650)&gt;0,F650*G650,"")</f>
      </c>
      <c r="I650" s="6"/>
      <c r="J650" s="7"/>
      <c r="K650" s="7"/>
      <c r="L650" s="6"/>
      <c r="M650" s="187"/>
      <c r="N650" s="6"/>
      <c r="O650" s="55"/>
      <c r="P650" s="52"/>
      <c r="Q650" s="52"/>
      <c r="R650" s="92">
        <f>IF(J650="",INDEX(EUconst_DistributionCorrection,1),INDEX(EUconst_DistributionCorrection,MATCH(J650,EUconst_DistributionType,0)))</f>
        <v>1</v>
      </c>
      <c r="S650" s="93">
        <f>IF(OR(K650="",J650=INDEX(EUconst_DistributionType,2),J650=INDEX(EUconst_DistributionType,3)),INDEX(EUconst_ConfidenceLevel,1),INDEX(EUconst_ConfidenceLevel,MATCH(K650,EUconst_UncertaintyType,0)))</f>
        <v>0.682689250166422</v>
      </c>
      <c r="T650" s="94">
        <f>IF(N650="",2,INDEX(EUconst_CorrelationFactor,MATCH(N650,EUconst_CorrelationType,0)))</f>
        <v>2</v>
      </c>
      <c r="U650" s="95" t="b">
        <f>OR(J650=INDEX(EUconst_DistributionType,2),J650=INDEX(EUconst_DistributionType,3))</f>
        <v>0</v>
      </c>
      <c r="V650" s="189">
        <f>IF(L650=INDEX(EUconst_InService,1),1,IF(M650="",2,M650))</f>
        <v>2</v>
      </c>
      <c r="W650" s="97">
        <f>IF(F650="","",ABS(G650)^T650*(ABS(F650)*I650*V650/R650/TINV(1-S650,10^6))^2)</f>
      </c>
      <c r="X650" s="97" t="b">
        <f>OR(INDEX(EUconst_DistributionType,2)=J650,INDEX(EUconst_DistributionType,3)=J650)</f>
        <v>0</v>
      </c>
      <c r="Y650" s="97" t="b">
        <f>L650=INDEX(EUconst_InService,1)</f>
        <v>0</v>
      </c>
      <c r="Z650" s="76"/>
    </row>
    <row r="651" spans="1:26" s="77" customFormat="1" ht="12.75" customHeight="1">
      <c r="A651" s="52"/>
      <c r="B651" s="53"/>
      <c r="C651" s="79"/>
      <c r="D651" s="90" t="s">
        <v>257</v>
      </c>
      <c r="E651" s="181"/>
      <c r="F651" s="5"/>
      <c r="G651" s="5"/>
      <c r="H651" s="99">
        <f>IF(COUNT(F651:G651)&gt;0,F651*G651,"")</f>
      </c>
      <c r="I651" s="6"/>
      <c r="J651" s="7"/>
      <c r="K651" s="7"/>
      <c r="L651" s="6"/>
      <c r="M651" s="187"/>
      <c r="N651" s="6"/>
      <c r="O651" s="55"/>
      <c r="P651" s="52"/>
      <c r="Q651" s="52"/>
      <c r="R651" s="92">
        <f>IF(J651="",INDEX(EUconst_DistributionCorrection,1),INDEX(EUconst_DistributionCorrection,MATCH(J651,EUconst_DistributionType,0)))</f>
        <v>1</v>
      </c>
      <c r="S651" s="93">
        <f>IF(OR(K651="",J651=INDEX(EUconst_DistributionType,2),J651=INDEX(EUconst_DistributionType,3)),INDEX(EUconst_ConfidenceLevel,1),INDEX(EUconst_ConfidenceLevel,MATCH(K651,EUconst_UncertaintyType,0)))</f>
        <v>0.682689250166422</v>
      </c>
      <c r="T651" s="94">
        <f>IF(N651="",2,INDEX(EUconst_CorrelationFactor,MATCH(N651,EUconst_CorrelationType,0)))</f>
        <v>2</v>
      </c>
      <c r="U651" s="95" t="b">
        <f>OR(J651=INDEX(EUconst_DistributionType,2),J651=INDEX(EUconst_DistributionType,3))</f>
        <v>0</v>
      </c>
      <c r="V651" s="189">
        <f>IF(L651=INDEX(EUconst_InService,1),1,IF(M651="",2,M651))</f>
        <v>2</v>
      </c>
      <c r="W651" s="97">
        <f>IF(F651="","",ABS(G651)^T651*(ABS(F651)*I651*V651/R651/TINV(1-S651,10^6))^2)</f>
      </c>
      <c r="X651" s="97" t="b">
        <f>OR(INDEX(EUconst_DistributionType,2)=J651,INDEX(EUconst_DistributionType,3)=J651)</f>
        <v>0</v>
      </c>
      <c r="Y651" s="97" t="b">
        <f>L651=INDEX(EUconst_InService,1)</f>
        <v>0</v>
      </c>
      <c r="Z651" s="76"/>
    </row>
    <row r="652" spans="1:26" s="77" customFormat="1" ht="12.75" customHeight="1">
      <c r="A652" s="52"/>
      <c r="B652" s="53"/>
      <c r="C652" s="79"/>
      <c r="D652" s="90" t="s">
        <v>258</v>
      </c>
      <c r="E652" s="182"/>
      <c r="F652" s="8"/>
      <c r="G652" s="8"/>
      <c r="H652" s="100">
        <f>IF(COUNT(F652:G652)&gt;0,F652*G652,"")</f>
      </c>
      <c r="I652" s="9"/>
      <c r="J652" s="10"/>
      <c r="K652" s="10"/>
      <c r="L652" s="9"/>
      <c r="M652" s="188"/>
      <c r="N652" s="9"/>
      <c r="O652" s="55"/>
      <c r="P652" s="52"/>
      <c r="Q652" s="52"/>
      <c r="R652" s="92">
        <f>IF(J652="",INDEX(EUconst_DistributionCorrection,1),INDEX(EUconst_DistributionCorrection,MATCH(J652,EUconst_DistributionType,0)))</f>
        <v>1</v>
      </c>
      <c r="S652" s="93">
        <f>IF(OR(K652="",J652=INDEX(EUconst_DistributionType,2),J652=INDEX(EUconst_DistributionType,3)),INDEX(EUconst_ConfidenceLevel,1),INDEX(EUconst_ConfidenceLevel,MATCH(K652,EUconst_UncertaintyType,0)))</f>
        <v>0.682689250166422</v>
      </c>
      <c r="T652" s="94">
        <f>IF(N652="",2,INDEX(EUconst_CorrelationFactor,MATCH(N652,EUconst_CorrelationType,0)))</f>
        <v>2</v>
      </c>
      <c r="U652" s="95" t="b">
        <f>OR(J652=INDEX(EUconst_DistributionType,2),J652=INDEX(EUconst_DistributionType,3))</f>
        <v>0</v>
      </c>
      <c r="V652" s="189">
        <f>IF(L652=INDEX(EUconst_InService,1),1,IF(M652="",2,M652))</f>
        <v>2</v>
      </c>
      <c r="W652" s="97">
        <f>IF(F652="","",ABS(G652)^T652*(ABS(F652)*I652*V652/R652/TINV(1-S652,10^6))^2)</f>
      </c>
      <c r="X652" s="97" t="b">
        <f>OR(INDEX(EUconst_DistributionType,2)=J652,INDEX(EUconst_DistributionType,3)=J652)</f>
        <v>0</v>
      </c>
      <c r="Y652" s="97" t="b">
        <f>L652=INDEX(EUconst_InService,1)</f>
        <v>0</v>
      </c>
      <c r="Z652" s="76"/>
    </row>
    <row r="653" spans="1:26" s="77" customFormat="1" ht="4.5" customHeight="1">
      <c r="A653" s="52"/>
      <c r="B653" s="53"/>
      <c r="C653" s="79"/>
      <c r="D653" s="16"/>
      <c r="E653" s="80"/>
      <c r="F653" s="80"/>
      <c r="G653" s="80"/>
      <c r="H653" s="80"/>
      <c r="K653" s="80"/>
      <c r="L653" s="80"/>
      <c r="M653" s="80"/>
      <c r="O653" s="55"/>
      <c r="P653" s="52"/>
      <c r="Q653" s="52"/>
      <c r="R653" s="96"/>
      <c r="S653" s="96"/>
      <c r="T653" s="96"/>
      <c r="U653" s="52"/>
      <c r="V653" s="96"/>
      <c r="W653" s="96"/>
      <c r="X653" s="96"/>
      <c r="Y653" s="96"/>
      <c r="Z653" s="76"/>
    </row>
    <row r="654" spans="1:26" s="77" customFormat="1" ht="12.75" customHeight="1">
      <c r="A654" s="52"/>
      <c r="B654" s="53"/>
      <c r="C654" s="79"/>
      <c r="D654" s="87" t="s">
        <v>260</v>
      </c>
      <c r="E654" s="322" t="str">
        <f>Translations!$B$101</f>
        <v>Storage capacity for the fuel or material in the installation</v>
      </c>
      <c r="F654" s="322"/>
      <c r="G654" s="322"/>
      <c r="H654" s="322"/>
      <c r="I654" s="322"/>
      <c r="J654" s="322"/>
      <c r="K654" s="322"/>
      <c r="L654" s="322"/>
      <c r="M654" s="322"/>
      <c r="N654" s="322"/>
      <c r="O654" s="55"/>
      <c r="P654" s="52"/>
      <c r="Q654" s="52"/>
      <c r="R654" s="52"/>
      <c r="S654" s="52"/>
      <c r="T654" s="52"/>
      <c r="U654" s="52"/>
      <c r="V654" s="52"/>
      <c r="W654" s="52"/>
      <c r="X654" s="52"/>
      <c r="Y654" s="52"/>
      <c r="Z654" s="76"/>
    </row>
    <row r="655" spans="1:26" s="77" customFormat="1" ht="38.25" customHeight="1">
      <c r="A655" s="52"/>
      <c r="B655" s="53"/>
      <c r="C655" s="79"/>
      <c r="D655" s="87"/>
      <c r="E655" s="310" t="str">
        <f>Translations!$B$102</f>
        <v>For the determination of the overall uncertainty it is assumed here that the uncertainty of the stock level readings is always relative to the storage capacity and not to the actual readings. This is typically true for storage tank level readings for e.g. fuel oil. However, if the operator can demonstrate to the competent authority that the relative uncertainty changes with the stock level, the storage level the relative uncertainty relates to may be provided here instead of the capacity.</v>
      </c>
      <c r="F655" s="310"/>
      <c r="G655" s="310"/>
      <c r="H655" s="310"/>
      <c r="I655" s="310"/>
      <c r="J655" s="310"/>
      <c r="K655" s="310"/>
      <c r="L655" s="310"/>
      <c r="M655" s="310"/>
      <c r="N655" s="310"/>
      <c r="O655" s="101"/>
      <c r="P655" s="52"/>
      <c r="Q655" s="52"/>
      <c r="R655" s="52"/>
      <c r="S655" s="52"/>
      <c r="T655" s="52"/>
      <c r="U655" s="52"/>
      <c r="V655" s="52"/>
      <c r="W655" s="52"/>
      <c r="X655" s="52"/>
      <c r="Y655" s="52"/>
      <c r="Z655" s="76"/>
    </row>
    <row r="656" spans="1:26" s="77" customFormat="1" ht="49.5" customHeight="1">
      <c r="A656" s="52"/>
      <c r="B656" s="53"/>
      <c r="C656" s="79"/>
      <c r="D656" s="16"/>
      <c r="E656" s="183" t="str">
        <f>Translations!$B$94</f>
        <v>Name or brief description</v>
      </c>
      <c r="F656" s="88" t="str">
        <f>Translations!$B$103</f>
        <v>Storage capacity [e.g. t or m³] </v>
      </c>
      <c r="G656" s="102"/>
      <c r="H656" s="88" t="str">
        <f>Translations!$B$103</f>
        <v>Storage capacity [e.g. t or m³] </v>
      </c>
      <c r="I656" s="88" t="str">
        <f>Translations!$B$67</f>
        <v>Uncertainty related to each measurement</v>
      </c>
      <c r="J656" s="88" t="str">
        <f>Translations!$B$72</f>
        <v>Type of distribution</v>
      </c>
      <c r="K656" s="88" t="str">
        <f>Translations!$B$78</f>
        <v>Standard or expanded uncertainty?</v>
      </c>
      <c r="L656" s="88" t="str">
        <f>Translations!$B$81</f>
        <v>Value "in service"?</v>
      </c>
      <c r="M656" s="88" t="str">
        <f>Translations!$B$84</f>
        <v>Conversion factor to "in service"</v>
      </c>
      <c r="N656" s="88" t="str">
        <f>Translations!$B$88</f>
        <v>Correlated or uncorrelated?</v>
      </c>
      <c r="O656" s="101"/>
      <c r="P656" s="52"/>
      <c r="Q656" s="52"/>
      <c r="R656" s="89" t="s">
        <v>226</v>
      </c>
      <c r="S656" s="89" t="s">
        <v>224</v>
      </c>
      <c r="T656" s="89" t="s">
        <v>225</v>
      </c>
      <c r="U656" s="89" t="s">
        <v>241</v>
      </c>
      <c r="V656" s="89" t="s">
        <v>305</v>
      </c>
      <c r="W656" s="89" t="s">
        <v>227</v>
      </c>
      <c r="X656" s="89" t="s">
        <v>228</v>
      </c>
      <c r="Y656" s="89" t="s">
        <v>306</v>
      </c>
      <c r="Z656" s="76"/>
    </row>
    <row r="657" spans="1:26" s="77" customFormat="1" ht="12.75" customHeight="1">
      <c r="A657" s="52"/>
      <c r="B657" s="53"/>
      <c r="C657" s="79"/>
      <c r="D657" s="16"/>
      <c r="E657" s="184"/>
      <c r="F657" s="11"/>
      <c r="G657" s="102"/>
      <c r="H657" s="103">
        <f>IF(ISNUMBER(F657),F657,"")</f>
      </c>
      <c r="I657" s="12"/>
      <c r="J657" s="13"/>
      <c r="K657" s="13"/>
      <c r="L657" s="12"/>
      <c r="M657" s="190"/>
      <c r="N657" s="12"/>
      <c r="O657" s="101"/>
      <c r="P657" s="52"/>
      <c r="Q657" s="52"/>
      <c r="R657" s="92">
        <f>IF(J657="",INDEX(EUconst_DistributionCorrection,1),INDEX(EUconst_DistributionCorrection,MATCH(J657,EUconst_DistributionType,0)))</f>
        <v>1</v>
      </c>
      <c r="S657" s="93">
        <f>IF(OR(K657="",J657=INDEX(EUconst_DistributionType,2),J657=INDEX(EUconst_DistributionType,3)),INDEX(EUconst_ConfidenceLevel,1),INDEX(EUconst_ConfidenceLevel,MATCH(K657,EUconst_UncertaintyType,0)))</f>
        <v>0.682689250166422</v>
      </c>
      <c r="T657" s="94">
        <f>IF(N657="",2,INDEX(EUconst_CorrelationFactor,MATCH(N657,EUconst_CorrelationType,0)))</f>
        <v>2</v>
      </c>
      <c r="U657" s="95" t="b">
        <f>OR(J657=INDEX(EUconst_DistributionType,2),J657=INDEX(EUconst_DistributionType,3))</f>
        <v>0</v>
      </c>
      <c r="V657" s="189">
        <f>IF(L657=INDEX(EUconst_InService,1),1,IF(M657="",2,M657))</f>
        <v>2</v>
      </c>
      <c r="W657" s="97">
        <f>IF(H657="","",2^(T657)*(ABS(H657)*I657*V657/R657/TINV(1-S657,10^6))^2)</f>
      </c>
      <c r="X657" s="97" t="b">
        <f>OR(INDEX(EUconst_DistributionType,2)=J657,INDEX(EUconst_DistributionType,3)=J657)</f>
        <v>0</v>
      </c>
      <c r="Y657" s="97" t="b">
        <f>L657=INDEX(EUconst_InService,1)</f>
        <v>0</v>
      </c>
      <c r="Z657" s="76"/>
    </row>
    <row r="658" spans="1:26" s="77" customFormat="1" ht="4.5" customHeight="1">
      <c r="A658" s="52"/>
      <c r="B658" s="53"/>
      <c r="C658" s="79"/>
      <c r="D658" s="16"/>
      <c r="E658" s="16"/>
      <c r="F658" s="16"/>
      <c r="G658" s="16"/>
      <c r="H658" s="16"/>
      <c r="I658" s="16"/>
      <c r="J658" s="16"/>
      <c r="K658" s="16"/>
      <c r="L658" s="16"/>
      <c r="M658" s="16"/>
      <c r="N658" s="16"/>
      <c r="O658" s="101"/>
      <c r="P658" s="52"/>
      <c r="Q658" s="52"/>
      <c r="R658" s="104"/>
      <c r="S658" s="105"/>
      <c r="T658" s="106"/>
      <c r="U658" s="107"/>
      <c r="V658" s="96"/>
      <c r="W658" s="108"/>
      <c r="X658" s="108"/>
      <c r="Y658" s="98"/>
      <c r="Z658" s="76"/>
    </row>
    <row r="659" spans="1:26" s="77" customFormat="1" ht="12.75" customHeight="1">
      <c r="A659" s="52"/>
      <c r="B659" s="53"/>
      <c r="C659" s="79"/>
      <c r="D659" s="87" t="s">
        <v>262</v>
      </c>
      <c r="E659" s="322" t="str">
        <f>Translations!$B$104</f>
        <v>Storage levels at the begining and the end of the year</v>
      </c>
      <c r="F659" s="322"/>
      <c r="G659" s="322"/>
      <c r="H659" s="322"/>
      <c r="I659" s="322"/>
      <c r="J659" s="322"/>
      <c r="K659" s="322"/>
      <c r="L659" s="322"/>
      <c r="M659" s="322"/>
      <c r="N659" s="322"/>
      <c r="O659" s="101"/>
      <c r="P659" s="52"/>
      <c r="Q659" s="52"/>
      <c r="R659" s="52"/>
      <c r="S659" s="52"/>
      <c r="T659" s="52"/>
      <c r="U659" s="52"/>
      <c r="V659" s="52"/>
      <c r="W659" s="52"/>
      <c r="X659" s="52"/>
      <c r="Y659" s="52"/>
      <c r="Z659" s="76"/>
    </row>
    <row r="660" spans="1:26" s="77" customFormat="1" ht="25.5" customHeight="1">
      <c r="A660" s="52"/>
      <c r="B660" s="53"/>
      <c r="C660" s="79"/>
      <c r="D660" s="87"/>
      <c r="E660" s="310" t="str">
        <f>Translations!$B$105</f>
        <v>Entries here are not mandatory to determine the average annual uncertainty. However, the actual uncertainty achieved can be determined at the end of the year by complementing entries under a and b above with entries for the stock levels at the beginning and at the end below.</v>
      </c>
      <c r="F660" s="310"/>
      <c r="G660" s="310"/>
      <c r="H660" s="310"/>
      <c r="I660" s="310"/>
      <c r="J660" s="310"/>
      <c r="K660" s="310"/>
      <c r="L660" s="310"/>
      <c r="M660" s="310"/>
      <c r="N660" s="310"/>
      <c r="O660" s="101"/>
      <c r="P660" s="52"/>
      <c r="Q660" s="52"/>
      <c r="R660" s="52"/>
      <c r="S660" s="52"/>
      <c r="T660" s="52"/>
      <c r="U660" s="52"/>
      <c r="V660" s="52"/>
      <c r="W660" s="52"/>
      <c r="X660" s="52"/>
      <c r="Y660" s="52"/>
      <c r="Z660" s="76"/>
    </row>
    <row r="661" spans="1:26" s="77" customFormat="1" ht="49.5" customHeight="1">
      <c r="A661" s="52"/>
      <c r="B661" s="53"/>
      <c r="C661" s="79"/>
      <c r="D661" s="16"/>
      <c r="E661" s="183" t="str">
        <f>Translations!$B$94</f>
        <v>Name or brief description</v>
      </c>
      <c r="F661" s="88" t="str">
        <f>Translations!$B$106</f>
        <v>Stock level 
[e.g. t or m³] </v>
      </c>
      <c r="G661" s="102"/>
      <c r="H661" s="88" t="str">
        <f>Translations!$B$106</f>
        <v>Stock level 
[e.g. t or m³] </v>
      </c>
      <c r="K661" s="80"/>
      <c r="L661" s="80"/>
      <c r="M661" s="80"/>
      <c r="N661" s="80"/>
      <c r="O661" s="101"/>
      <c r="P661" s="52"/>
      <c r="Q661" s="52"/>
      <c r="R661" s="52"/>
      <c r="S661" s="52"/>
      <c r="T661" s="52"/>
      <c r="U661" s="52"/>
      <c r="V661" s="52"/>
      <c r="W661" s="52"/>
      <c r="X661" s="52"/>
      <c r="Y661" s="52"/>
      <c r="Z661" s="76"/>
    </row>
    <row r="662" spans="1:26" s="77" customFormat="1" ht="12.75" customHeight="1">
      <c r="A662" s="52"/>
      <c r="B662" s="53"/>
      <c r="C662" s="79"/>
      <c r="D662" s="16"/>
      <c r="E662" s="185" t="str">
        <f>Translations!$B$107</f>
        <v>Beginning of the year</v>
      </c>
      <c r="F662" s="11"/>
      <c r="G662" s="102"/>
      <c r="H662" s="103">
        <f>IF(ISNUMBER(F662),F662,"")</f>
      </c>
      <c r="K662" s="80"/>
      <c r="L662" s="80"/>
      <c r="M662" s="80"/>
      <c r="N662" s="80"/>
      <c r="O662" s="101"/>
      <c r="P662" s="52"/>
      <c r="Q662" s="52"/>
      <c r="R662" s="52"/>
      <c r="S662" s="52"/>
      <c r="T662" s="52"/>
      <c r="U662" s="52"/>
      <c r="V662" s="52"/>
      <c r="W662" s="52"/>
      <c r="X662" s="52"/>
      <c r="Y662" s="52"/>
      <c r="Z662" s="76"/>
    </row>
    <row r="663" spans="1:26" s="77" customFormat="1" ht="12.75" customHeight="1">
      <c r="A663" s="52"/>
      <c r="B663" s="53"/>
      <c r="C663" s="79"/>
      <c r="D663" s="16"/>
      <c r="E663" s="185" t="str">
        <f>Translations!$B$108</f>
        <v>End of the year</v>
      </c>
      <c r="F663" s="11"/>
      <c r="G663" s="102"/>
      <c r="H663" s="103">
        <f>IF(ISNUMBER(F663),F663,"")</f>
      </c>
      <c r="K663" s="80"/>
      <c r="L663" s="80"/>
      <c r="M663" s="80"/>
      <c r="N663" s="80"/>
      <c r="O663" s="101"/>
      <c r="P663" s="52"/>
      <c r="Q663" s="52"/>
      <c r="R663" s="52"/>
      <c r="S663" s="52"/>
      <c r="T663" s="52"/>
      <c r="U663" s="52"/>
      <c r="V663" s="52"/>
      <c r="W663" s="52"/>
      <c r="X663" s="52"/>
      <c r="Y663" s="52"/>
      <c r="Z663" s="76"/>
    </row>
    <row r="664" spans="1:26" s="77" customFormat="1" ht="4.5" customHeight="1">
      <c r="A664" s="52"/>
      <c r="B664" s="53"/>
      <c r="C664" s="79"/>
      <c r="D664" s="16"/>
      <c r="E664" s="80"/>
      <c r="F664" s="80"/>
      <c r="G664" s="80"/>
      <c r="H664" s="80"/>
      <c r="J664" s="80"/>
      <c r="K664" s="80"/>
      <c r="L664" s="80"/>
      <c r="M664" s="80"/>
      <c r="N664" s="80"/>
      <c r="O664" s="101"/>
      <c r="P664" s="52"/>
      <c r="Q664" s="52"/>
      <c r="R664" s="52"/>
      <c r="S664" s="52"/>
      <c r="T664" s="52"/>
      <c r="U664" s="52"/>
      <c r="V664" s="52"/>
      <c r="W664" s="52"/>
      <c r="X664" s="52"/>
      <c r="Y664" s="52"/>
      <c r="Z664" s="76"/>
    </row>
    <row r="665" spans="1:26" s="77" customFormat="1" ht="12.75" customHeight="1">
      <c r="A665" s="52"/>
      <c r="B665" s="53"/>
      <c r="C665" s="79"/>
      <c r="D665" s="87" t="s">
        <v>263</v>
      </c>
      <c r="E665" s="109" t="str">
        <f>Translations!$B$109</f>
        <v>Average annual quantity consumed [e.g. t or Nm³] </v>
      </c>
      <c r="F665" s="109"/>
      <c r="G665" s="109"/>
      <c r="H665" s="110"/>
      <c r="I665" s="111"/>
      <c r="J665" s="112">
        <f>IF(COUNT(H640:H644,H648:H652,H662:H663)&gt;0,SUM(H640:H644,H662)-SUM(H648:H652,H663),"")</f>
      </c>
      <c r="K665" s="337" t="str">
        <f>Translations!$B$110</f>
        <v>Storage capacity (share of annual quantity):</v>
      </c>
      <c r="L665" s="338"/>
      <c r="M665" s="339"/>
      <c r="N665" s="113">
        <f>IF(ISNUMBER(J665),IF(J665&gt;0,SUM(H657)/J665,""),"")</f>
      </c>
      <c r="O665" s="101"/>
      <c r="P665" s="52"/>
      <c r="Q665" s="52"/>
      <c r="R665" s="52"/>
      <c r="S665" s="52"/>
      <c r="T665" s="52"/>
      <c r="U665" s="52"/>
      <c r="V665" s="52"/>
      <c r="W665" s="52"/>
      <c r="X665" s="52"/>
      <c r="Y665" s="52"/>
      <c r="Z665" s="76"/>
    </row>
    <row r="666" spans="1:26" s="77" customFormat="1" ht="25.5" customHeight="1">
      <c r="A666" s="52"/>
      <c r="B666" s="53"/>
      <c r="C666" s="79"/>
      <c r="D666" s="16"/>
      <c r="E666" s="310" t="str">
        <f>Translations!$B$111</f>
        <v>The annual quantity is calculated by deducting exported amounts under b) from amounts imported/consumed under a, as well as the stock level changes under d.</v>
      </c>
      <c r="F666" s="310"/>
      <c r="G666" s="310"/>
      <c r="H666" s="310"/>
      <c r="I666" s="310"/>
      <c r="J666" s="310"/>
      <c r="K666" s="80"/>
      <c r="L666" s="80"/>
      <c r="M666" s="80"/>
      <c r="N666" s="191">
        <f>IF(N665="","",IF(N665&gt;=5%,"&gt;=5%","&lt;5%"))</f>
      </c>
      <c r="O666" s="101"/>
      <c r="P666" s="52"/>
      <c r="Q666" s="52"/>
      <c r="R666" s="52"/>
      <c r="S666" s="52"/>
      <c r="T666" s="52"/>
      <c r="U666" s="52"/>
      <c r="V666" s="52"/>
      <c r="W666" s="52"/>
      <c r="X666" s="52"/>
      <c r="Y666" s="52"/>
      <c r="Z666" s="76"/>
    </row>
    <row r="667" spans="1:26" s="77" customFormat="1" ht="4.5" customHeight="1">
      <c r="A667" s="52"/>
      <c r="B667" s="53"/>
      <c r="C667" s="79"/>
      <c r="D667" s="16"/>
      <c r="E667" s="114"/>
      <c r="F667" s="114"/>
      <c r="G667" s="114"/>
      <c r="J667" s="115"/>
      <c r="K667" s="80"/>
      <c r="L667" s="80"/>
      <c r="M667" s="80"/>
      <c r="N667" s="80"/>
      <c r="O667" s="55"/>
      <c r="P667" s="52"/>
      <c r="Q667" s="52"/>
      <c r="R667" s="52"/>
      <c r="S667" s="52"/>
      <c r="T667" s="52"/>
      <c r="U667" s="52"/>
      <c r="V667" s="52"/>
      <c r="W667" s="52"/>
      <c r="X667" s="52"/>
      <c r="Y667" s="52"/>
      <c r="Z667" s="76"/>
    </row>
    <row r="668" spans="1:26" s="77" customFormat="1" ht="12.75" customHeight="1">
      <c r="A668" s="52"/>
      <c r="B668" s="53"/>
      <c r="C668" s="79"/>
      <c r="D668" s="87" t="s">
        <v>272</v>
      </c>
      <c r="E668" s="318" t="str">
        <f>Translations!$B$112</f>
        <v>Total uncertainty (k=1, 1σ, 68%)</v>
      </c>
      <c r="F668" s="318"/>
      <c r="G668" s="318"/>
      <c r="H668" s="110"/>
      <c r="I668" s="110"/>
      <c r="J668" s="116">
        <f>IF(OR(J665="",J665=0),"",SQRT(SUM(W640:W644,W648:W652,W657))/J665)</f>
      </c>
      <c r="L668" s="80"/>
      <c r="M668" s="117"/>
      <c r="N668" s="80"/>
      <c r="O668" s="55"/>
      <c r="P668" s="52"/>
      <c r="Q668" s="52"/>
      <c r="R668" s="52"/>
      <c r="S668" s="52"/>
      <c r="T668" s="52"/>
      <c r="U668" s="52"/>
      <c r="V668" s="52"/>
      <c r="W668" s="52"/>
      <c r="X668" s="52"/>
      <c r="Y668" s="52"/>
      <c r="Z668" s="76"/>
    </row>
    <row r="669" spans="1:26" s="77" customFormat="1" ht="12.75" customHeight="1">
      <c r="A669" s="52"/>
      <c r="B669" s="53"/>
      <c r="C669" s="79"/>
      <c r="D669" s="87" t="s">
        <v>295</v>
      </c>
      <c r="E669" s="308" t="str">
        <f>Translations!$B$113</f>
        <v>Total uncertainty (k=2, 2σ, 95%)</v>
      </c>
      <c r="F669" s="308"/>
      <c r="G669" s="308"/>
      <c r="H669" s="118"/>
      <c r="I669" s="118"/>
      <c r="J669" s="119">
        <f>IF(J668="","",J668*2)</f>
      </c>
      <c r="L669" s="120"/>
      <c r="M669" s="80"/>
      <c r="N669" s="80"/>
      <c r="O669" s="55"/>
      <c r="P669" s="52"/>
      <c r="Q669" s="52"/>
      <c r="R669" s="52"/>
      <c r="S669" s="52"/>
      <c r="T669" s="52"/>
      <c r="U669" s="52"/>
      <c r="V669" s="52"/>
      <c r="W669" s="121"/>
      <c r="X669" s="121"/>
      <c r="Y669" s="121"/>
      <c r="Z669" s="76"/>
    </row>
    <row r="670" spans="1:26" s="77" customFormat="1" ht="25.5" customHeight="1">
      <c r="A670" s="52"/>
      <c r="B670" s="53"/>
      <c r="C670" s="79"/>
      <c r="D670" s="16"/>
      <c r="E670" s="311" t="str">
        <f>Translations!$B$114</f>
        <v>This is the overall uncertainty associated with the annual quantity. The value displayed here is the uncertainty which has to be compared with the threshold of the required tier to check compliance.</v>
      </c>
      <c r="F670" s="311"/>
      <c r="G670" s="311"/>
      <c r="H670" s="311"/>
      <c r="I670" s="311"/>
      <c r="J670" s="311"/>
      <c r="K670" s="311"/>
      <c r="L670" s="80"/>
      <c r="M670" s="80"/>
      <c r="N670" s="80"/>
      <c r="O670" s="55"/>
      <c r="P670" s="52"/>
      <c r="Q670" s="52"/>
      <c r="R670" s="52"/>
      <c r="S670" s="52"/>
      <c r="T670" s="52"/>
      <c r="U670" s="52"/>
      <c r="V670" s="52"/>
      <c r="W670" s="52"/>
      <c r="X670" s="52"/>
      <c r="Y670" s="52"/>
      <c r="Z670" s="76"/>
    </row>
    <row r="671" spans="1:31" ht="12.75" customHeight="1" thickBot="1">
      <c r="A671" s="65"/>
      <c r="B671" s="53"/>
      <c r="C671" s="66"/>
      <c r="D671" s="67"/>
      <c r="E671" s="68"/>
      <c r="F671" s="69"/>
      <c r="G671" s="70"/>
      <c r="H671" s="70"/>
      <c r="I671" s="70"/>
      <c r="J671" s="70"/>
      <c r="K671" s="70"/>
      <c r="L671" s="70"/>
      <c r="M671" s="70"/>
      <c r="N671" s="70"/>
      <c r="O671" s="71"/>
      <c r="P671" s="72"/>
      <c r="Q671" s="72"/>
      <c r="R671" s="72"/>
      <c r="S671" s="72"/>
      <c r="T671" s="72"/>
      <c r="U671" s="72"/>
      <c r="V671" s="72"/>
      <c r="W671" s="73"/>
      <c r="X671" s="73"/>
      <c r="Y671" s="73"/>
      <c r="Z671" s="74"/>
      <c r="AA671" s="75"/>
      <c r="AB671" s="75"/>
      <c r="AC671" s="75"/>
      <c r="AD671" s="75"/>
      <c r="AE671" s="75"/>
    </row>
    <row r="672" spans="1:26" s="77" customFormat="1" ht="12.75" customHeight="1">
      <c r="A672" s="52"/>
      <c r="B672" s="53"/>
      <c r="C672" s="16"/>
      <c r="D672" s="16"/>
      <c r="E672" s="16"/>
      <c r="F672" s="16"/>
      <c r="G672" s="16"/>
      <c r="H672" s="16"/>
      <c r="I672" s="16"/>
      <c r="J672" s="16"/>
      <c r="K672" s="16"/>
      <c r="L672" s="16"/>
      <c r="M672" s="16"/>
      <c r="N672" s="16"/>
      <c r="O672" s="55"/>
      <c r="P672" s="52"/>
      <c r="Q672" s="52"/>
      <c r="R672" s="52"/>
      <c r="S672" s="52"/>
      <c r="T672" s="52"/>
      <c r="U672" s="52"/>
      <c r="V672" s="52"/>
      <c r="W672" s="52"/>
      <c r="X672" s="52"/>
      <c r="Y672" s="52"/>
      <c r="Z672" s="76"/>
    </row>
    <row r="673" spans="1:25" ht="12.75">
      <c r="A673" s="122"/>
      <c r="B673" s="123"/>
      <c r="C673" s="124"/>
      <c r="D673" s="62"/>
      <c r="E673" s="125"/>
      <c r="F673" s="125"/>
      <c r="G673" s="125"/>
      <c r="H673" s="125"/>
      <c r="I673" s="125"/>
      <c r="J673" s="125"/>
      <c r="K673" s="125"/>
      <c r="L673" s="125"/>
      <c r="M673" s="125"/>
      <c r="N673" s="125"/>
      <c r="O673" s="126"/>
      <c r="P673" s="122"/>
      <c r="Q673" s="122"/>
      <c r="R673" s="122"/>
      <c r="S673" s="122"/>
      <c r="T673" s="122"/>
      <c r="U673" s="122"/>
      <c r="V673" s="122"/>
      <c r="W673" s="122"/>
      <c r="X673" s="122"/>
      <c r="Y673" s="122"/>
    </row>
    <row r="674" spans="1:25" ht="13.5" thickBot="1">
      <c r="A674" s="122"/>
      <c r="B674" s="127"/>
      <c r="C674" s="128"/>
      <c r="D674" s="129"/>
      <c r="E674" s="130"/>
      <c r="F674" s="130"/>
      <c r="G674" s="130"/>
      <c r="H674" s="130"/>
      <c r="I674" s="130"/>
      <c r="J674" s="130"/>
      <c r="K674" s="130"/>
      <c r="L674" s="130"/>
      <c r="M674" s="130"/>
      <c r="N674" s="130"/>
      <c r="O674" s="131"/>
      <c r="P674" s="122"/>
      <c r="Q674" s="122"/>
      <c r="R674" s="122"/>
      <c r="S674" s="122"/>
      <c r="T674" s="122"/>
      <c r="U674" s="122"/>
      <c r="V674" s="122"/>
      <c r="W674" s="122"/>
      <c r="X674" s="122"/>
      <c r="Y674" s="122"/>
    </row>
    <row r="675" spans="1:25" ht="12.75" hidden="1">
      <c r="A675" s="122" t="s">
        <v>36</v>
      </c>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row>
  </sheetData>
  <sheetProtection sheet="1" objects="1" scenarios="1" formatCells="0" formatColumns="0" formatRows="0"/>
  <mergeCells count="500">
    <mergeCell ref="K665:M665"/>
    <mergeCell ref="E666:J666"/>
    <mergeCell ref="E668:G668"/>
    <mergeCell ref="E669:G669"/>
    <mergeCell ref="E670:K670"/>
    <mergeCell ref="E638:N638"/>
    <mergeCell ref="E646:N646"/>
    <mergeCell ref="E654:N654"/>
    <mergeCell ref="E655:N655"/>
    <mergeCell ref="E659:N659"/>
    <mergeCell ref="E660:N660"/>
    <mergeCell ref="E630:E632"/>
    <mergeCell ref="F630:N630"/>
    <mergeCell ref="F631:N631"/>
    <mergeCell ref="F632:N632"/>
    <mergeCell ref="E633:E636"/>
    <mergeCell ref="F633:N633"/>
    <mergeCell ref="F634:N634"/>
    <mergeCell ref="F635:N635"/>
    <mergeCell ref="F636:N636"/>
    <mergeCell ref="E626:E627"/>
    <mergeCell ref="F626:N626"/>
    <mergeCell ref="F627:N627"/>
    <mergeCell ref="E628:E629"/>
    <mergeCell ref="F628:N628"/>
    <mergeCell ref="F629:N629"/>
    <mergeCell ref="E621:E625"/>
    <mergeCell ref="F621:N621"/>
    <mergeCell ref="G622:N622"/>
    <mergeCell ref="G623:N623"/>
    <mergeCell ref="G624:N624"/>
    <mergeCell ref="G625:N625"/>
    <mergeCell ref="E615:E616"/>
    <mergeCell ref="F615:N615"/>
    <mergeCell ref="F616:N616"/>
    <mergeCell ref="E617:E620"/>
    <mergeCell ref="F617:N617"/>
    <mergeCell ref="F618:N618"/>
    <mergeCell ref="F619:N619"/>
    <mergeCell ref="F620:N620"/>
    <mergeCell ref="F609:N609"/>
    <mergeCell ref="F610:N610"/>
    <mergeCell ref="F611:N611"/>
    <mergeCell ref="E612:E614"/>
    <mergeCell ref="F612:N612"/>
    <mergeCell ref="F613:N613"/>
    <mergeCell ref="F614:N614"/>
    <mergeCell ref="K599:M599"/>
    <mergeCell ref="E600:J600"/>
    <mergeCell ref="E602:G602"/>
    <mergeCell ref="E603:G603"/>
    <mergeCell ref="E604:K604"/>
    <mergeCell ref="E607:N607"/>
    <mergeCell ref="E572:N572"/>
    <mergeCell ref="E580:N580"/>
    <mergeCell ref="E588:N588"/>
    <mergeCell ref="E589:N589"/>
    <mergeCell ref="E593:N593"/>
    <mergeCell ref="E594:N594"/>
    <mergeCell ref="E564:E566"/>
    <mergeCell ref="F564:N564"/>
    <mergeCell ref="F565:N565"/>
    <mergeCell ref="F566:N566"/>
    <mergeCell ref="E567:E570"/>
    <mergeCell ref="F567:N567"/>
    <mergeCell ref="F568:N568"/>
    <mergeCell ref="F569:N569"/>
    <mergeCell ref="F570:N570"/>
    <mergeCell ref="E560:E561"/>
    <mergeCell ref="F560:N560"/>
    <mergeCell ref="F561:N561"/>
    <mergeCell ref="E562:E563"/>
    <mergeCell ref="F562:N562"/>
    <mergeCell ref="F563:N563"/>
    <mergeCell ref="E555:E559"/>
    <mergeCell ref="F555:N555"/>
    <mergeCell ref="G556:N556"/>
    <mergeCell ref="G557:N557"/>
    <mergeCell ref="G558:N558"/>
    <mergeCell ref="G559:N559"/>
    <mergeCell ref="E549:E550"/>
    <mergeCell ref="F549:N549"/>
    <mergeCell ref="F550:N550"/>
    <mergeCell ref="E551:E554"/>
    <mergeCell ref="F551:N551"/>
    <mergeCell ref="F552:N552"/>
    <mergeCell ref="F553:N553"/>
    <mergeCell ref="F554:N554"/>
    <mergeCell ref="F543:N543"/>
    <mergeCell ref="F544:N544"/>
    <mergeCell ref="F545:N545"/>
    <mergeCell ref="E546:E548"/>
    <mergeCell ref="F546:N546"/>
    <mergeCell ref="F547:N547"/>
    <mergeCell ref="F548:N548"/>
    <mergeCell ref="K533:M533"/>
    <mergeCell ref="E534:J534"/>
    <mergeCell ref="E536:G536"/>
    <mergeCell ref="E537:G537"/>
    <mergeCell ref="E538:K538"/>
    <mergeCell ref="E541:N541"/>
    <mergeCell ref="E506:N506"/>
    <mergeCell ref="E514:N514"/>
    <mergeCell ref="E522:N522"/>
    <mergeCell ref="E523:N523"/>
    <mergeCell ref="E527:N527"/>
    <mergeCell ref="E528:N528"/>
    <mergeCell ref="E498:E500"/>
    <mergeCell ref="F498:N498"/>
    <mergeCell ref="F499:N499"/>
    <mergeCell ref="F500:N500"/>
    <mergeCell ref="E501:E504"/>
    <mergeCell ref="F501:N501"/>
    <mergeCell ref="F502:N502"/>
    <mergeCell ref="F503:N503"/>
    <mergeCell ref="F504:N504"/>
    <mergeCell ref="E494:E495"/>
    <mergeCell ref="F494:N494"/>
    <mergeCell ref="F495:N495"/>
    <mergeCell ref="E496:E497"/>
    <mergeCell ref="F496:N496"/>
    <mergeCell ref="F497:N497"/>
    <mergeCell ref="E489:E493"/>
    <mergeCell ref="F489:N489"/>
    <mergeCell ref="G490:N490"/>
    <mergeCell ref="G491:N491"/>
    <mergeCell ref="G492:N492"/>
    <mergeCell ref="G493:N493"/>
    <mergeCell ref="E483:E484"/>
    <mergeCell ref="F483:N483"/>
    <mergeCell ref="F484:N484"/>
    <mergeCell ref="E485:E488"/>
    <mergeCell ref="F485:N485"/>
    <mergeCell ref="F486:N486"/>
    <mergeCell ref="F487:N487"/>
    <mergeCell ref="F488:N488"/>
    <mergeCell ref="F477:N477"/>
    <mergeCell ref="F478:N478"/>
    <mergeCell ref="F479:N479"/>
    <mergeCell ref="E480:E482"/>
    <mergeCell ref="F480:N480"/>
    <mergeCell ref="F481:N481"/>
    <mergeCell ref="F482:N482"/>
    <mergeCell ref="K467:M467"/>
    <mergeCell ref="E468:J468"/>
    <mergeCell ref="E470:G470"/>
    <mergeCell ref="E471:G471"/>
    <mergeCell ref="E472:K472"/>
    <mergeCell ref="E475:N475"/>
    <mergeCell ref="E440:N440"/>
    <mergeCell ref="E448:N448"/>
    <mergeCell ref="E456:N456"/>
    <mergeCell ref="E457:N457"/>
    <mergeCell ref="E461:N461"/>
    <mergeCell ref="E462:N462"/>
    <mergeCell ref="E432:E434"/>
    <mergeCell ref="F432:N432"/>
    <mergeCell ref="F433:N433"/>
    <mergeCell ref="F434:N434"/>
    <mergeCell ref="E435:E438"/>
    <mergeCell ref="F435:N435"/>
    <mergeCell ref="F436:N436"/>
    <mergeCell ref="F437:N437"/>
    <mergeCell ref="F438:N438"/>
    <mergeCell ref="E428:E429"/>
    <mergeCell ref="F428:N428"/>
    <mergeCell ref="F429:N429"/>
    <mergeCell ref="E430:E431"/>
    <mergeCell ref="F430:N430"/>
    <mergeCell ref="F431:N431"/>
    <mergeCell ref="E423:E427"/>
    <mergeCell ref="F423:N423"/>
    <mergeCell ref="G424:N424"/>
    <mergeCell ref="G425:N425"/>
    <mergeCell ref="G426:N426"/>
    <mergeCell ref="G427:N427"/>
    <mergeCell ref="E417:E418"/>
    <mergeCell ref="F417:N417"/>
    <mergeCell ref="F418:N418"/>
    <mergeCell ref="E419:E422"/>
    <mergeCell ref="F419:N419"/>
    <mergeCell ref="F420:N420"/>
    <mergeCell ref="F421:N421"/>
    <mergeCell ref="F422:N422"/>
    <mergeCell ref="F411:N411"/>
    <mergeCell ref="F412:N412"/>
    <mergeCell ref="F413:N413"/>
    <mergeCell ref="E414:E416"/>
    <mergeCell ref="F414:N414"/>
    <mergeCell ref="F415:N415"/>
    <mergeCell ref="F416:N416"/>
    <mergeCell ref="K401:M401"/>
    <mergeCell ref="E402:J402"/>
    <mergeCell ref="E404:G404"/>
    <mergeCell ref="E405:G405"/>
    <mergeCell ref="E406:K406"/>
    <mergeCell ref="E409:N409"/>
    <mergeCell ref="E374:N374"/>
    <mergeCell ref="E382:N382"/>
    <mergeCell ref="E390:N390"/>
    <mergeCell ref="E391:N391"/>
    <mergeCell ref="E395:N395"/>
    <mergeCell ref="E396:N396"/>
    <mergeCell ref="E366:E368"/>
    <mergeCell ref="F366:N366"/>
    <mergeCell ref="F367:N367"/>
    <mergeCell ref="F368:N368"/>
    <mergeCell ref="E369:E372"/>
    <mergeCell ref="F369:N369"/>
    <mergeCell ref="F370:N370"/>
    <mergeCell ref="F371:N371"/>
    <mergeCell ref="F372:N372"/>
    <mergeCell ref="E362:E363"/>
    <mergeCell ref="F362:N362"/>
    <mergeCell ref="F363:N363"/>
    <mergeCell ref="E364:E365"/>
    <mergeCell ref="F364:N364"/>
    <mergeCell ref="F365:N365"/>
    <mergeCell ref="E357:E361"/>
    <mergeCell ref="F357:N357"/>
    <mergeCell ref="G358:N358"/>
    <mergeCell ref="G359:N359"/>
    <mergeCell ref="G360:N360"/>
    <mergeCell ref="G361:N361"/>
    <mergeCell ref="E351:E352"/>
    <mergeCell ref="F351:N351"/>
    <mergeCell ref="F352:N352"/>
    <mergeCell ref="E353:E356"/>
    <mergeCell ref="F353:N353"/>
    <mergeCell ref="F354:N354"/>
    <mergeCell ref="F355:N355"/>
    <mergeCell ref="F356:N356"/>
    <mergeCell ref="F345:N345"/>
    <mergeCell ref="F346:N346"/>
    <mergeCell ref="F347:N347"/>
    <mergeCell ref="E348:E350"/>
    <mergeCell ref="F348:N348"/>
    <mergeCell ref="F349:N349"/>
    <mergeCell ref="F350:N350"/>
    <mergeCell ref="K335:M335"/>
    <mergeCell ref="E336:J336"/>
    <mergeCell ref="E338:G338"/>
    <mergeCell ref="E339:G339"/>
    <mergeCell ref="E340:K340"/>
    <mergeCell ref="E343:N343"/>
    <mergeCell ref="E308:N308"/>
    <mergeCell ref="E316:N316"/>
    <mergeCell ref="E324:N324"/>
    <mergeCell ref="E325:N325"/>
    <mergeCell ref="E329:N329"/>
    <mergeCell ref="E330:N330"/>
    <mergeCell ref="E300:E302"/>
    <mergeCell ref="F300:N300"/>
    <mergeCell ref="F301:N301"/>
    <mergeCell ref="F302:N302"/>
    <mergeCell ref="E303:E306"/>
    <mergeCell ref="F303:N303"/>
    <mergeCell ref="F304:N304"/>
    <mergeCell ref="F305:N305"/>
    <mergeCell ref="F306:N306"/>
    <mergeCell ref="E296:E297"/>
    <mergeCell ref="F296:N296"/>
    <mergeCell ref="F297:N297"/>
    <mergeCell ref="E298:E299"/>
    <mergeCell ref="F298:N298"/>
    <mergeCell ref="F299:N299"/>
    <mergeCell ref="E291:E295"/>
    <mergeCell ref="F291:N291"/>
    <mergeCell ref="G292:N292"/>
    <mergeCell ref="G293:N293"/>
    <mergeCell ref="G294:N294"/>
    <mergeCell ref="G295:N295"/>
    <mergeCell ref="E285:E286"/>
    <mergeCell ref="F285:N285"/>
    <mergeCell ref="F286:N286"/>
    <mergeCell ref="E287:E290"/>
    <mergeCell ref="F287:N287"/>
    <mergeCell ref="F288:N288"/>
    <mergeCell ref="F289:N289"/>
    <mergeCell ref="F290:N290"/>
    <mergeCell ref="F279:N279"/>
    <mergeCell ref="F280:N280"/>
    <mergeCell ref="F281:N281"/>
    <mergeCell ref="E282:E284"/>
    <mergeCell ref="F282:N282"/>
    <mergeCell ref="F283:N283"/>
    <mergeCell ref="F284:N284"/>
    <mergeCell ref="K269:M269"/>
    <mergeCell ref="E270:J270"/>
    <mergeCell ref="E272:G272"/>
    <mergeCell ref="E273:G273"/>
    <mergeCell ref="E274:K274"/>
    <mergeCell ref="E277:N277"/>
    <mergeCell ref="E242:N242"/>
    <mergeCell ref="E250:N250"/>
    <mergeCell ref="E258:N258"/>
    <mergeCell ref="E259:N259"/>
    <mergeCell ref="E263:N263"/>
    <mergeCell ref="E264:N264"/>
    <mergeCell ref="E234:E236"/>
    <mergeCell ref="F234:N234"/>
    <mergeCell ref="F235:N235"/>
    <mergeCell ref="F236:N236"/>
    <mergeCell ref="E237:E240"/>
    <mergeCell ref="F237:N237"/>
    <mergeCell ref="F238:N238"/>
    <mergeCell ref="F239:N239"/>
    <mergeCell ref="F240:N240"/>
    <mergeCell ref="E230:E231"/>
    <mergeCell ref="F230:N230"/>
    <mergeCell ref="F231:N231"/>
    <mergeCell ref="E232:E233"/>
    <mergeCell ref="F232:N232"/>
    <mergeCell ref="F233:N233"/>
    <mergeCell ref="E225:E229"/>
    <mergeCell ref="F225:N225"/>
    <mergeCell ref="G226:N226"/>
    <mergeCell ref="G227:N227"/>
    <mergeCell ref="G228:N228"/>
    <mergeCell ref="G229:N229"/>
    <mergeCell ref="E219:E220"/>
    <mergeCell ref="F219:N219"/>
    <mergeCell ref="F220:N220"/>
    <mergeCell ref="E221:E224"/>
    <mergeCell ref="F221:N221"/>
    <mergeCell ref="F222:N222"/>
    <mergeCell ref="F223:N223"/>
    <mergeCell ref="F224:N224"/>
    <mergeCell ref="F213:N213"/>
    <mergeCell ref="F214:N214"/>
    <mergeCell ref="F215:N215"/>
    <mergeCell ref="E216:E218"/>
    <mergeCell ref="F216:N216"/>
    <mergeCell ref="F217:N217"/>
    <mergeCell ref="F218:N218"/>
    <mergeCell ref="K203:M203"/>
    <mergeCell ref="E204:J204"/>
    <mergeCell ref="E206:G206"/>
    <mergeCell ref="E207:G207"/>
    <mergeCell ref="E208:K208"/>
    <mergeCell ref="E211:N211"/>
    <mergeCell ref="E176:N176"/>
    <mergeCell ref="E184:N184"/>
    <mergeCell ref="E192:N192"/>
    <mergeCell ref="E193:N193"/>
    <mergeCell ref="E197:N197"/>
    <mergeCell ref="E198:N198"/>
    <mergeCell ref="E168:E170"/>
    <mergeCell ref="F168:N168"/>
    <mergeCell ref="F169:N169"/>
    <mergeCell ref="F170:N170"/>
    <mergeCell ref="E171:E174"/>
    <mergeCell ref="F171:N171"/>
    <mergeCell ref="F172:N172"/>
    <mergeCell ref="F173:N173"/>
    <mergeCell ref="F174:N174"/>
    <mergeCell ref="E164:E165"/>
    <mergeCell ref="F164:N164"/>
    <mergeCell ref="F165:N165"/>
    <mergeCell ref="E166:E167"/>
    <mergeCell ref="F166:N166"/>
    <mergeCell ref="F167:N167"/>
    <mergeCell ref="E159:E163"/>
    <mergeCell ref="F159:N159"/>
    <mergeCell ref="G160:N160"/>
    <mergeCell ref="G161:N161"/>
    <mergeCell ref="G162:N162"/>
    <mergeCell ref="G163:N163"/>
    <mergeCell ref="E153:E154"/>
    <mergeCell ref="F153:N153"/>
    <mergeCell ref="F154:N154"/>
    <mergeCell ref="E155:E158"/>
    <mergeCell ref="F155:N155"/>
    <mergeCell ref="F156:N156"/>
    <mergeCell ref="F157:N157"/>
    <mergeCell ref="F158:N158"/>
    <mergeCell ref="F147:N147"/>
    <mergeCell ref="F148:N148"/>
    <mergeCell ref="F149:N149"/>
    <mergeCell ref="E150:E152"/>
    <mergeCell ref="F150:N150"/>
    <mergeCell ref="F151:N151"/>
    <mergeCell ref="F152:N152"/>
    <mergeCell ref="K137:M137"/>
    <mergeCell ref="E138:J138"/>
    <mergeCell ref="E140:G140"/>
    <mergeCell ref="E141:G141"/>
    <mergeCell ref="E142:K142"/>
    <mergeCell ref="E145:N145"/>
    <mergeCell ref="E110:N110"/>
    <mergeCell ref="E118:N118"/>
    <mergeCell ref="E126:N126"/>
    <mergeCell ref="E127:N127"/>
    <mergeCell ref="E131:N131"/>
    <mergeCell ref="E132:N132"/>
    <mergeCell ref="E102:E104"/>
    <mergeCell ref="F102:N102"/>
    <mergeCell ref="F103:N103"/>
    <mergeCell ref="F104:N104"/>
    <mergeCell ref="E105:E108"/>
    <mergeCell ref="F105:N105"/>
    <mergeCell ref="F106:N106"/>
    <mergeCell ref="F107:N107"/>
    <mergeCell ref="F108:N108"/>
    <mergeCell ref="E98:E99"/>
    <mergeCell ref="F98:N98"/>
    <mergeCell ref="F99:N99"/>
    <mergeCell ref="E100:E101"/>
    <mergeCell ref="F100:N100"/>
    <mergeCell ref="F101:N101"/>
    <mergeCell ref="E93:E97"/>
    <mergeCell ref="F93:N93"/>
    <mergeCell ref="G94:N94"/>
    <mergeCell ref="G95:N95"/>
    <mergeCell ref="G96:N96"/>
    <mergeCell ref="G97:N97"/>
    <mergeCell ref="E87:E88"/>
    <mergeCell ref="F87:N87"/>
    <mergeCell ref="F88:N88"/>
    <mergeCell ref="E89:E92"/>
    <mergeCell ref="F89:N89"/>
    <mergeCell ref="F90:N90"/>
    <mergeCell ref="F91:N91"/>
    <mergeCell ref="F92:N92"/>
    <mergeCell ref="E79:N79"/>
    <mergeCell ref="F81:N81"/>
    <mergeCell ref="F82:N82"/>
    <mergeCell ref="F83:N83"/>
    <mergeCell ref="E84:E86"/>
    <mergeCell ref="F84:N84"/>
    <mergeCell ref="F85:N85"/>
    <mergeCell ref="F86:N86"/>
    <mergeCell ref="F34:N34"/>
    <mergeCell ref="F17:N17"/>
    <mergeCell ref="F37:N37"/>
    <mergeCell ref="I2:J2"/>
    <mergeCell ref="K71:M71"/>
    <mergeCell ref="E61:N61"/>
    <mergeCell ref="F38:N38"/>
    <mergeCell ref="F24:N24"/>
    <mergeCell ref="E65:N65"/>
    <mergeCell ref="E66:N66"/>
    <mergeCell ref="E34:E35"/>
    <mergeCell ref="G4:H4"/>
    <mergeCell ref="B2:D4"/>
    <mergeCell ref="F35:N35"/>
    <mergeCell ref="E36:E38"/>
    <mergeCell ref="E23:E26"/>
    <mergeCell ref="G2:H2"/>
    <mergeCell ref="M2:N2"/>
    <mergeCell ref="G3:H3"/>
    <mergeCell ref="I4:J4"/>
    <mergeCell ref="M3:N3"/>
    <mergeCell ref="E21:E22"/>
    <mergeCell ref="F18:N18"/>
    <mergeCell ref="G29:N29"/>
    <mergeCell ref="G30:N30"/>
    <mergeCell ref="F25:N25"/>
    <mergeCell ref="E18:E20"/>
    <mergeCell ref="F20:N20"/>
    <mergeCell ref="F33:N33"/>
    <mergeCell ref="F40:N40"/>
    <mergeCell ref="E44:N44"/>
    <mergeCell ref="E52:N52"/>
    <mergeCell ref="F36:N36"/>
    <mergeCell ref="E3:F3"/>
    <mergeCell ref="F42:N42"/>
    <mergeCell ref="E39:E42"/>
    <mergeCell ref="E13:N13"/>
    <mergeCell ref="F19:N19"/>
    <mergeCell ref="E74:G74"/>
    <mergeCell ref="F41:N41"/>
    <mergeCell ref="F22:N22"/>
    <mergeCell ref="F32:N32"/>
    <mergeCell ref="E27:E31"/>
    <mergeCell ref="G28:N28"/>
    <mergeCell ref="F39:N39"/>
    <mergeCell ref="F27:N27"/>
    <mergeCell ref="E32:E33"/>
    <mergeCell ref="E60:N60"/>
    <mergeCell ref="E2:F2"/>
    <mergeCell ref="F16:N16"/>
    <mergeCell ref="F21:N21"/>
    <mergeCell ref="G31:N31"/>
    <mergeCell ref="K2:L2"/>
    <mergeCell ref="I3:J3"/>
    <mergeCell ref="K3:L3"/>
    <mergeCell ref="F15:N15"/>
    <mergeCell ref="D8:N8"/>
    <mergeCell ref="M4:N4"/>
    <mergeCell ref="E75:G75"/>
    <mergeCell ref="D9:N9"/>
    <mergeCell ref="D10:N10"/>
    <mergeCell ref="K4:L4"/>
    <mergeCell ref="E72:J72"/>
    <mergeCell ref="E76:K76"/>
    <mergeCell ref="F23:N23"/>
    <mergeCell ref="F26:N26"/>
    <mergeCell ref="D6:N6"/>
    <mergeCell ref="E4:F4"/>
  </mergeCells>
  <conditionalFormatting sqref="K46:K50 M64 K63">
    <cfRule type="expression" priority="173" dxfId="1" stopIfTrue="1">
      <formula>$X46</formula>
    </cfRule>
  </conditionalFormatting>
  <conditionalFormatting sqref="K54:K58">
    <cfRule type="expression" priority="172" dxfId="1" stopIfTrue="1">
      <formula>$X54</formula>
    </cfRule>
  </conditionalFormatting>
  <conditionalFormatting sqref="M68">
    <cfRule type="expression" priority="167" dxfId="1" stopIfTrue="1">
      <formula>$X68</formula>
    </cfRule>
  </conditionalFormatting>
  <conditionalFormatting sqref="M69">
    <cfRule type="expression" priority="166" dxfId="1" stopIfTrue="1">
      <formula>$X69</formula>
    </cfRule>
  </conditionalFormatting>
  <conditionalFormatting sqref="M46:M50">
    <cfRule type="expression" priority="129" dxfId="1" stopIfTrue="1">
      <formula>$Y46</formula>
    </cfRule>
  </conditionalFormatting>
  <conditionalFormatting sqref="M54:M58">
    <cfRule type="expression" priority="128" dxfId="1" stopIfTrue="1">
      <formula>$Y54</formula>
    </cfRule>
  </conditionalFormatting>
  <conditionalFormatting sqref="M63">
    <cfRule type="expression" priority="127" dxfId="1" stopIfTrue="1">
      <formula>$Y63</formula>
    </cfRule>
  </conditionalFormatting>
  <conditionalFormatting sqref="K112:K116 M130 K129">
    <cfRule type="expression" priority="63" dxfId="1" stopIfTrue="1">
      <formula>$X112</formula>
    </cfRule>
  </conditionalFormatting>
  <conditionalFormatting sqref="K120:K124">
    <cfRule type="expression" priority="62" dxfId="1" stopIfTrue="1">
      <formula>$X120</formula>
    </cfRule>
  </conditionalFormatting>
  <conditionalFormatting sqref="M134">
    <cfRule type="expression" priority="61" dxfId="1" stopIfTrue="1">
      <formula>$X134</formula>
    </cfRule>
  </conditionalFormatting>
  <conditionalFormatting sqref="M135">
    <cfRule type="expression" priority="60" dxfId="1" stopIfTrue="1">
      <formula>$X135</formula>
    </cfRule>
  </conditionalFormatting>
  <conditionalFormatting sqref="M112:M116">
    <cfRule type="expression" priority="59" dxfId="1" stopIfTrue="1">
      <formula>$Y112</formula>
    </cfRule>
  </conditionalFormatting>
  <conditionalFormatting sqref="M120:M124">
    <cfRule type="expression" priority="58" dxfId="1" stopIfTrue="1">
      <formula>$Y120</formula>
    </cfRule>
  </conditionalFormatting>
  <conditionalFormatting sqref="M129">
    <cfRule type="expression" priority="57" dxfId="1" stopIfTrue="1">
      <formula>$Y129</formula>
    </cfRule>
  </conditionalFormatting>
  <conditionalFormatting sqref="K178:K182 M196 K195">
    <cfRule type="expression" priority="56" dxfId="1" stopIfTrue="1">
      <formula>$X178</formula>
    </cfRule>
  </conditionalFormatting>
  <conditionalFormatting sqref="K186:K190">
    <cfRule type="expression" priority="55" dxfId="1" stopIfTrue="1">
      <formula>$X186</formula>
    </cfRule>
  </conditionalFormatting>
  <conditionalFormatting sqref="M200">
    <cfRule type="expression" priority="54" dxfId="1" stopIfTrue="1">
      <formula>$X200</formula>
    </cfRule>
  </conditionalFormatting>
  <conditionalFormatting sqref="M201">
    <cfRule type="expression" priority="53" dxfId="1" stopIfTrue="1">
      <formula>$X201</formula>
    </cfRule>
  </conditionalFormatting>
  <conditionalFormatting sqref="M178:M182">
    <cfRule type="expression" priority="52" dxfId="1" stopIfTrue="1">
      <formula>$Y178</formula>
    </cfRule>
  </conditionalFormatting>
  <conditionalFormatting sqref="M186:M190">
    <cfRule type="expression" priority="51" dxfId="1" stopIfTrue="1">
      <formula>$Y186</formula>
    </cfRule>
  </conditionalFormatting>
  <conditionalFormatting sqref="M195">
    <cfRule type="expression" priority="50" dxfId="1" stopIfTrue="1">
      <formula>$Y195</formula>
    </cfRule>
  </conditionalFormatting>
  <conditionalFormatting sqref="K244:K248 M262 K261">
    <cfRule type="expression" priority="49" dxfId="1" stopIfTrue="1">
      <formula>$X244</formula>
    </cfRule>
  </conditionalFormatting>
  <conditionalFormatting sqref="K252:K256">
    <cfRule type="expression" priority="48" dxfId="1" stopIfTrue="1">
      <formula>$X252</formula>
    </cfRule>
  </conditionalFormatting>
  <conditionalFormatting sqref="M266">
    <cfRule type="expression" priority="47" dxfId="1" stopIfTrue="1">
      <formula>$X266</formula>
    </cfRule>
  </conditionalFormatting>
  <conditionalFormatting sqref="M267">
    <cfRule type="expression" priority="46" dxfId="1" stopIfTrue="1">
      <formula>$X267</formula>
    </cfRule>
  </conditionalFormatting>
  <conditionalFormatting sqref="M244:M248">
    <cfRule type="expression" priority="45" dxfId="1" stopIfTrue="1">
      <formula>$Y244</formula>
    </cfRule>
  </conditionalFormatting>
  <conditionalFormatting sqref="M252:M256">
    <cfRule type="expression" priority="44" dxfId="1" stopIfTrue="1">
      <formula>$Y252</formula>
    </cfRule>
  </conditionalFormatting>
  <conditionalFormatting sqref="M261">
    <cfRule type="expression" priority="43" dxfId="1" stopIfTrue="1">
      <formula>$Y261</formula>
    </cfRule>
  </conditionalFormatting>
  <conditionalFormatting sqref="K310:K314 M328 K327">
    <cfRule type="expression" priority="42" dxfId="1" stopIfTrue="1">
      <formula>$X310</formula>
    </cfRule>
  </conditionalFormatting>
  <conditionalFormatting sqref="K318:K322">
    <cfRule type="expression" priority="41" dxfId="1" stopIfTrue="1">
      <formula>$X318</formula>
    </cfRule>
  </conditionalFormatting>
  <conditionalFormatting sqref="M332">
    <cfRule type="expression" priority="40" dxfId="1" stopIfTrue="1">
      <formula>$X332</formula>
    </cfRule>
  </conditionalFormatting>
  <conditionalFormatting sqref="M333">
    <cfRule type="expression" priority="39" dxfId="1" stopIfTrue="1">
      <formula>$X333</formula>
    </cfRule>
  </conditionalFormatting>
  <conditionalFormatting sqref="M310:M314">
    <cfRule type="expression" priority="38" dxfId="1" stopIfTrue="1">
      <formula>$Y310</formula>
    </cfRule>
  </conditionalFormatting>
  <conditionalFormatting sqref="M318:M322">
    <cfRule type="expression" priority="37" dxfId="1" stopIfTrue="1">
      <formula>$Y318</formula>
    </cfRule>
  </conditionalFormatting>
  <conditionalFormatting sqref="M327">
    <cfRule type="expression" priority="36" dxfId="1" stopIfTrue="1">
      <formula>$Y327</formula>
    </cfRule>
  </conditionalFormatting>
  <conditionalFormatting sqref="K376:K380 M394 K393">
    <cfRule type="expression" priority="35" dxfId="1" stopIfTrue="1">
      <formula>$X376</formula>
    </cfRule>
  </conditionalFormatting>
  <conditionalFormatting sqref="K384:K388">
    <cfRule type="expression" priority="34" dxfId="1" stopIfTrue="1">
      <formula>$X384</formula>
    </cfRule>
  </conditionalFormatting>
  <conditionalFormatting sqref="M398">
    <cfRule type="expression" priority="33" dxfId="1" stopIfTrue="1">
      <formula>$X398</formula>
    </cfRule>
  </conditionalFormatting>
  <conditionalFormatting sqref="M399">
    <cfRule type="expression" priority="32" dxfId="1" stopIfTrue="1">
      <formula>$X399</formula>
    </cfRule>
  </conditionalFormatting>
  <conditionalFormatting sqref="M376:M380">
    <cfRule type="expression" priority="31" dxfId="1" stopIfTrue="1">
      <formula>$Y376</formula>
    </cfRule>
  </conditionalFormatting>
  <conditionalFormatting sqref="M384:M388">
    <cfRule type="expression" priority="30" dxfId="1" stopIfTrue="1">
      <formula>$Y384</formula>
    </cfRule>
  </conditionalFormatting>
  <conditionalFormatting sqref="M393">
    <cfRule type="expression" priority="29" dxfId="1" stopIfTrue="1">
      <formula>$Y393</formula>
    </cfRule>
  </conditionalFormatting>
  <conditionalFormatting sqref="K442:K446 M460 K459">
    <cfRule type="expression" priority="28" dxfId="1" stopIfTrue="1">
      <formula>$X442</formula>
    </cfRule>
  </conditionalFormatting>
  <conditionalFormatting sqref="K450:K454">
    <cfRule type="expression" priority="27" dxfId="1" stopIfTrue="1">
      <formula>$X450</formula>
    </cfRule>
  </conditionalFormatting>
  <conditionalFormatting sqref="M464">
    <cfRule type="expression" priority="26" dxfId="1" stopIfTrue="1">
      <formula>$X464</formula>
    </cfRule>
  </conditionalFormatting>
  <conditionalFormatting sqref="M465">
    <cfRule type="expression" priority="25" dxfId="1" stopIfTrue="1">
      <formula>$X465</formula>
    </cfRule>
  </conditionalFormatting>
  <conditionalFormatting sqref="M442:M446">
    <cfRule type="expression" priority="24" dxfId="1" stopIfTrue="1">
      <formula>$Y442</formula>
    </cfRule>
  </conditionalFormatting>
  <conditionalFormatting sqref="M450:M454">
    <cfRule type="expression" priority="23" dxfId="1" stopIfTrue="1">
      <formula>$Y450</formula>
    </cfRule>
  </conditionalFormatting>
  <conditionalFormatting sqref="M459">
    <cfRule type="expression" priority="22" dxfId="1" stopIfTrue="1">
      <formula>$Y459</formula>
    </cfRule>
  </conditionalFormatting>
  <conditionalFormatting sqref="K508:K512 M526 K525">
    <cfRule type="expression" priority="21" dxfId="1" stopIfTrue="1">
      <formula>$X508</formula>
    </cfRule>
  </conditionalFormatting>
  <conditionalFormatting sqref="K516:K520">
    <cfRule type="expression" priority="20" dxfId="1" stopIfTrue="1">
      <formula>$X516</formula>
    </cfRule>
  </conditionalFormatting>
  <conditionalFormatting sqref="M530">
    <cfRule type="expression" priority="19" dxfId="1" stopIfTrue="1">
      <formula>$X530</formula>
    </cfRule>
  </conditionalFormatting>
  <conditionalFormatting sqref="M531">
    <cfRule type="expression" priority="18" dxfId="1" stopIfTrue="1">
      <formula>$X531</formula>
    </cfRule>
  </conditionalFormatting>
  <conditionalFormatting sqref="M508:M512">
    <cfRule type="expression" priority="17" dxfId="1" stopIfTrue="1">
      <formula>$Y508</formula>
    </cfRule>
  </conditionalFormatting>
  <conditionalFormatting sqref="M516:M520">
    <cfRule type="expression" priority="16" dxfId="1" stopIfTrue="1">
      <formula>$Y516</formula>
    </cfRule>
  </conditionalFormatting>
  <conditionalFormatting sqref="M525">
    <cfRule type="expression" priority="15" dxfId="1" stopIfTrue="1">
      <formula>$Y525</formula>
    </cfRule>
  </conditionalFormatting>
  <conditionalFormatting sqref="K574:K578 M592 K591">
    <cfRule type="expression" priority="14" dxfId="1" stopIfTrue="1">
      <formula>$X574</formula>
    </cfRule>
  </conditionalFormatting>
  <conditionalFormatting sqref="K582:K586">
    <cfRule type="expression" priority="13" dxfId="1" stopIfTrue="1">
      <formula>$X582</formula>
    </cfRule>
  </conditionalFormatting>
  <conditionalFormatting sqref="M596">
    <cfRule type="expression" priority="12" dxfId="1" stopIfTrue="1">
      <formula>$X596</formula>
    </cfRule>
  </conditionalFormatting>
  <conditionalFormatting sqref="M597">
    <cfRule type="expression" priority="11" dxfId="1" stopIfTrue="1">
      <formula>$X597</formula>
    </cfRule>
  </conditionalFormatting>
  <conditionalFormatting sqref="M574:M578">
    <cfRule type="expression" priority="10" dxfId="1" stopIfTrue="1">
      <formula>$Y574</formula>
    </cfRule>
  </conditionalFormatting>
  <conditionalFormatting sqref="M582:M586">
    <cfRule type="expression" priority="9" dxfId="1" stopIfTrue="1">
      <formula>$Y582</formula>
    </cfRule>
  </conditionalFormatting>
  <conditionalFormatting sqref="M591">
    <cfRule type="expression" priority="8" dxfId="1" stopIfTrue="1">
      <formula>$Y591</formula>
    </cfRule>
  </conditionalFormatting>
  <conditionalFormatting sqref="K640:K644 M658 K657">
    <cfRule type="expression" priority="7" dxfId="1" stopIfTrue="1">
      <formula>$X640</formula>
    </cfRule>
  </conditionalFormatting>
  <conditionalFormatting sqref="K648:K652">
    <cfRule type="expression" priority="6" dxfId="1" stopIfTrue="1">
      <formula>$X648</formula>
    </cfRule>
  </conditionalFormatting>
  <conditionalFormatting sqref="M662">
    <cfRule type="expression" priority="5" dxfId="1" stopIfTrue="1">
      <formula>$X662</formula>
    </cfRule>
  </conditionalFormatting>
  <conditionalFormatting sqref="M663">
    <cfRule type="expression" priority="4" dxfId="1" stopIfTrue="1">
      <formula>$X663</formula>
    </cfRule>
  </conditionalFormatting>
  <conditionalFormatting sqref="M640:M644">
    <cfRule type="expression" priority="3" dxfId="1" stopIfTrue="1">
      <formula>$Y640</formula>
    </cfRule>
  </conditionalFormatting>
  <conditionalFormatting sqref="M648:M652">
    <cfRule type="expression" priority="2" dxfId="1" stopIfTrue="1">
      <formula>$Y648</formula>
    </cfRule>
  </conditionalFormatting>
  <conditionalFormatting sqref="M657">
    <cfRule type="expression" priority="1" dxfId="1" stopIfTrue="1">
      <formula>$Y657</formula>
    </cfRule>
  </conditionalFormatting>
  <dataValidations count="6">
    <dataValidation type="list" allowBlank="1" showInputMessage="1" showErrorMessage="1" sqref="K46:K50 K54:K58 K63 K112:K116 K120:K124 K129 K178:K182 K186:K190 K195 K244:K248 K252:K256 K261 K310:K314 K318:K322 K327 K376:K380 K384:K388 K393 K442:K446 K450:K454 K459 K508:K512 K516:K520 K525 K574:K578 K582:K586 K591 K640:K644 K648:K652 K657">
      <formula1>EUconst_UncertaintyType</formula1>
    </dataValidation>
    <dataValidation type="list" allowBlank="1" showInputMessage="1" showErrorMessage="1" sqref="J54:J58 J46:J50 J63 J120:J124 J112:J116 J129 J186:J190 J178:J182 J195 J252:J256 J244:J248 J261 J318:J322 J310:J314 J327 J384:J388 J376:J380 J393 J450:J454 J442:J446 J459 J516:J520 J508:J512 J525 J582:J586 J574:J578 J591 J648:J652 J640:J644 J657">
      <formula1>EUconst_DistributionType</formula1>
    </dataValidation>
    <dataValidation type="list" allowBlank="1" showInputMessage="1" showErrorMessage="1" sqref="N54:N58 N63 N46:N50 N120:N124 N129 N112:N116 N186:N190 N195 N178:N182 N252:N256 N261 N244:N248 N318:N322 N327 N310:N314 N384:N388 N393 N376:N380 N450:N454 N459 N442:N446 N516:N520 N525 N508:N512 N582:N586 N591 N574:N578 N648:N652 N657 N640:N644">
      <formula1>EUconst_CorrelationType</formula1>
    </dataValidation>
    <dataValidation type="list" allowBlank="1" showInputMessage="1" showErrorMessage="1" sqref="L46:L50 L54:L58 L63 L112:L116 L120:L124 L129 L178:L182 L186:L190 L195 L244:L248 L252:L256 L261 L310:L314 L318:L322 L327 L376:L380 L384:L388 L393 L442:L446 L450:L454 L459 L508:L512 L516:L520 L525 L574:L578 L582:L586 L591 L640:L644 L648:L652 L657">
      <formula1>EUconst_InService</formula1>
    </dataValidation>
    <dataValidation type="decimal" operator="greaterThan" allowBlank="1" showInputMessage="1" showErrorMessage="1" error="Value &gt;0!" sqref="M46:M50 M54:M58 M63 M112:M116 M120:M124 M129 M178:M182 M186:M190 M195 M244:M248 M252:M256 M261 M310:M314 M318:M322 M327 M376:M380 M384:M388 M393 M442:M446 M450:M454 M459 M508:M512 M516:M520 M525 M574:M578 M582:M586 M591 M640:M644 M648:M652 M657">
      <formula1>0</formula1>
    </dataValidation>
    <dataValidation type="decimal" operator="greaterThan" allowBlank="1" showInputMessage="1" showErrorMessage="1" sqref="I46:I50 I54:I58 I63 F54:G58 F46:G50 F63 F68:F69 I112:I116 I120:I124 I129 F120:G124 F112:G116 F129 F134:F135 I178:I182 I186:I190 I195 F186:G190 F178:G182 F195 F200:F201 I244:I248 I252:I256 I261 F252:G256 F244:G248 F261 F266:F267 I310:I314 I318:I322 I327 F318:G322 F310:G314 F327 F332:F333 I376:I380 I384:I388 I393 F384:G388 F376:G380 F393 F398:F399 I442:I446 I450:I454 I459 F450:G454 F442:G446 F459 F464:F465 I508:I512 I516:I520 I525 F516:G520 F508:G512 F525 F530:F531 I574:I578 I582:I586 I591 F582:G586 F574:G578 F591 F596:F597 I640:I644 I648:I652 I657 F648:G652 F640:G644 F657 F662:F663">
      <formula1>0</formula1>
    </dataValidation>
  </dataValidations>
  <hyperlinks>
    <hyperlink ref="I2:J2" location="'Guidelines and conditions'!A1" display="'Guidelines and conditions'!A1"/>
    <hyperlink ref="E3:F3" location="Sum_Top" display="Top of sheet"/>
    <hyperlink ref="D10" r:id="rId1" display="https://ec.europa.eu/clima/system/files/2016-11/uncertainty_assessment_training_material_en.pdf"/>
    <hyperlink ref="D9" r:id="rId2" display="https://ec.europa.eu/clima/system/files/2021-10/policy_ets_monitoring_gd4_guidance_uncertainty_en.pdf"/>
    <hyperlink ref="K2:L2" location="Uncertainty_Product!A1" display="Next sheet"/>
    <hyperlink ref="D9:N9" r:id="rId3" display="https://ec.europa.eu/clima/system/files/2021-10/policy_ets_monitoring_gd4_guidance_uncertainty_en.pdf"/>
    <hyperlink ref="D10:N10" r:id="rId4" display="https://ec.europa.eu/clima/system/files/2016-11/uncertainty_assessment_training_material_en.pdf"/>
  </hyperlinks>
  <printOptions/>
  <pageMargins left="0.7" right="0.7" top="0.787401575" bottom="0.787401575" header="0.3" footer="0.3"/>
  <pageSetup fitToHeight="0" fitToWidth="1" horizontalDpi="600" verticalDpi="600" orientation="portrait" paperSize="9" scale="60" r:id="rId5"/>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E394"/>
  <sheetViews>
    <sheetView zoomScalePageLayoutView="0" workbookViewId="0" topLeftCell="A1">
      <pane ySplit="4" topLeftCell="A5" activePane="bottomLeft" state="frozen"/>
      <selection pane="topLeft" activeCell="B2" sqref="B2"/>
      <selection pane="bottomLeft" activeCell="B5" sqref="B5"/>
    </sheetView>
  </sheetViews>
  <sheetFormatPr defaultColWidth="11.421875" defaultRowHeight="12.75"/>
  <cols>
    <col min="1" max="1" width="2.7109375" style="132" hidden="1" customWidth="1"/>
    <col min="2" max="2" width="2.7109375" style="132" customWidth="1"/>
    <col min="3" max="3" width="4.7109375" style="133" customWidth="1"/>
    <col min="4" max="4" width="4.7109375" style="134" customWidth="1"/>
    <col min="5" max="5" width="20.57421875" style="132" customWidth="1"/>
    <col min="6" max="14" width="13.7109375" style="132" customWidth="1"/>
    <col min="15" max="15" width="7.7109375" style="132" customWidth="1"/>
    <col min="16" max="16" width="39.00390625" style="132" hidden="1" customWidth="1"/>
    <col min="17" max="25" width="12.7109375" style="132" hidden="1" customWidth="1"/>
    <col min="26" max="26" width="13.28125" style="47" customWidth="1"/>
    <col min="27" max="16384" width="11.421875" style="48" customWidth="1"/>
  </cols>
  <sheetData>
    <row r="1" spans="1:25" ht="13.5" hidden="1" thickBot="1">
      <c r="A1" s="40" t="s">
        <v>36</v>
      </c>
      <c r="B1" s="41"/>
      <c r="C1" s="42"/>
      <c r="D1" s="43"/>
      <c r="E1" s="44"/>
      <c r="F1" s="44"/>
      <c r="G1" s="45"/>
      <c r="H1" s="45"/>
      <c r="I1" s="44"/>
      <c r="J1" s="44"/>
      <c r="K1" s="44"/>
      <c r="L1" s="44"/>
      <c r="M1" s="44"/>
      <c r="N1" s="44"/>
      <c r="O1" s="46"/>
      <c r="P1" s="40" t="s">
        <v>36</v>
      </c>
      <c r="Q1" s="40" t="s">
        <v>36</v>
      </c>
      <c r="R1" s="40" t="s">
        <v>36</v>
      </c>
      <c r="S1" s="40" t="s">
        <v>36</v>
      </c>
      <c r="T1" s="40" t="s">
        <v>36</v>
      </c>
      <c r="U1" s="40" t="s">
        <v>36</v>
      </c>
      <c r="V1" s="40" t="s">
        <v>36</v>
      </c>
      <c r="W1" s="40" t="s">
        <v>36</v>
      </c>
      <c r="X1" s="40" t="s">
        <v>36</v>
      </c>
      <c r="Y1" s="40" t="s">
        <v>36</v>
      </c>
    </row>
    <row r="2" spans="1:25" ht="13.5" thickBot="1">
      <c r="A2" s="40"/>
      <c r="B2" s="327">
        <v>2</v>
      </c>
      <c r="C2" s="328"/>
      <c r="D2" s="329"/>
      <c r="E2" s="274" t="str">
        <f>Translations!$B$2</f>
        <v>Navigation area:</v>
      </c>
      <c r="F2" s="263"/>
      <c r="G2" s="264"/>
      <c r="H2" s="265"/>
      <c r="I2" s="264" t="str">
        <f>Translations!$B$48</f>
        <v>Previous sheet</v>
      </c>
      <c r="J2" s="265"/>
      <c r="K2" s="264"/>
      <c r="L2" s="265"/>
      <c r="M2" s="274"/>
      <c r="N2" s="263"/>
      <c r="O2" s="49"/>
      <c r="P2" s="50"/>
      <c r="Q2" s="50"/>
      <c r="R2" s="50"/>
      <c r="S2" s="50"/>
      <c r="T2" s="50"/>
      <c r="U2" s="50"/>
      <c r="V2" s="50"/>
      <c r="W2" s="50"/>
      <c r="X2" s="50"/>
      <c r="Y2" s="50"/>
    </row>
    <row r="3" spans="1:25" ht="12.75">
      <c r="A3" s="40"/>
      <c r="B3" s="330"/>
      <c r="C3" s="331"/>
      <c r="D3" s="332"/>
      <c r="E3" s="258" t="str">
        <f>Translations!$B$4</f>
        <v>Top of sheet</v>
      </c>
      <c r="F3" s="258"/>
      <c r="G3" s="258"/>
      <c r="H3" s="258"/>
      <c r="I3" s="258"/>
      <c r="J3" s="258"/>
      <c r="K3" s="258"/>
      <c r="L3" s="258"/>
      <c r="M3" s="260"/>
      <c r="N3" s="325"/>
      <c r="O3" s="51"/>
      <c r="P3" s="50"/>
      <c r="Q3" s="50"/>
      <c r="R3" s="50"/>
      <c r="S3" s="50"/>
      <c r="T3" s="50"/>
      <c r="U3" s="50"/>
      <c r="V3" s="50"/>
      <c r="W3" s="50"/>
      <c r="X3" s="50"/>
      <c r="Y3" s="50"/>
    </row>
    <row r="4" spans="1:25" ht="13.5" customHeight="1" thickBot="1">
      <c r="A4" s="40"/>
      <c r="B4" s="333"/>
      <c r="C4" s="334"/>
      <c r="D4" s="335"/>
      <c r="E4" s="258"/>
      <c r="F4" s="258"/>
      <c r="G4" s="258"/>
      <c r="H4" s="258"/>
      <c r="I4" s="258"/>
      <c r="J4" s="258"/>
      <c r="K4" s="258"/>
      <c r="L4" s="258"/>
      <c r="M4" s="317"/>
      <c r="N4" s="259"/>
      <c r="O4" s="51"/>
      <c r="P4" s="50"/>
      <c r="Q4" s="50"/>
      <c r="R4" s="50"/>
      <c r="S4" s="50"/>
      <c r="T4" s="50"/>
      <c r="U4" s="50"/>
      <c r="V4" s="50"/>
      <c r="W4" s="50"/>
      <c r="X4" s="50"/>
      <c r="Y4" s="50"/>
    </row>
    <row r="5" spans="1:25" ht="15" customHeight="1">
      <c r="A5" s="52"/>
      <c r="B5" s="53"/>
      <c r="C5" s="54"/>
      <c r="D5" s="54"/>
      <c r="E5" s="54"/>
      <c r="F5" s="54"/>
      <c r="G5" s="54"/>
      <c r="H5" s="54"/>
      <c r="I5" s="54"/>
      <c r="J5" s="54"/>
      <c r="K5" s="54"/>
      <c r="L5" s="54"/>
      <c r="M5" s="54"/>
      <c r="N5" s="54"/>
      <c r="O5" s="55"/>
      <c r="P5" s="50"/>
      <c r="Q5" s="50"/>
      <c r="R5" s="50"/>
      <c r="S5" s="50"/>
      <c r="T5" s="50"/>
      <c r="U5" s="50"/>
      <c r="V5" s="50"/>
      <c r="W5" s="50"/>
      <c r="X5" s="56"/>
      <c r="Y5" s="56"/>
    </row>
    <row r="6" spans="1:27" s="62" customFormat="1" ht="18" customHeight="1">
      <c r="A6" s="57"/>
      <c r="B6" s="58"/>
      <c r="C6" s="59">
        <v>2</v>
      </c>
      <c r="D6" s="313" t="str">
        <f>Translations!$B$115</f>
        <v>Tools - Uncertainty assessment of a product</v>
      </c>
      <c r="E6" s="313"/>
      <c r="F6" s="313"/>
      <c r="G6" s="313"/>
      <c r="H6" s="313"/>
      <c r="I6" s="313"/>
      <c r="J6" s="313"/>
      <c r="K6" s="313"/>
      <c r="L6" s="313"/>
      <c r="M6" s="313"/>
      <c r="N6" s="313"/>
      <c r="O6" s="60"/>
      <c r="P6" s="61"/>
      <c r="Q6" s="61"/>
      <c r="R6" s="61"/>
      <c r="S6" s="61"/>
      <c r="T6" s="61"/>
      <c r="U6" s="61"/>
      <c r="V6" s="61"/>
      <c r="W6" s="61"/>
      <c r="X6" s="61"/>
      <c r="Y6" s="61"/>
      <c r="Z6" s="47"/>
      <c r="AA6" s="48"/>
    </row>
    <row r="7" spans="1:27" s="62" customFormat="1" ht="4.5" customHeight="1">
      <c r="A7" s="57"/>
      <c r="B7" s="58"/>
      <c r="C7" s="63"/>
      <c r="D7" s="16"/>
      <c r="E7" s="64"/>
      <c r="F7" s="64"/>
      <c r="G7" s="64"/>
      <c r="H7" s="64"/>
      <c r="I7" s="64"/>
      <c r="J7" s="64"/>
      <c r="K7" s="64"/>
      <c r="L7" s="64"/>
      <c r="M7" s="64"/>
      <c r="N7" s="64"/>
      <c r="O7" s="60"/>
      <c r="P7" s="61"/>
      <c r="Q7" s="61"/>
      <c r="R7" s="61"/>
      <c r="S7" s="61"/>
      <c r="T7" s="61"/>
      <c r="U7" s="61"/>
      <c r="V7" s="61"/>
      <c r="W7" s="61"/>
      <c r="X7" s="61"/>
      <c r="Y7" s="61"/>
      <c r="Z7" s="47"/>
      <c r="AA7" s="48"/>
    </row>
    <row r="8" spans="1:27" s="62" customFormat="1" ht="25.5" customHeight="1">
      <c r="A8" s="57"/>
      <c r="B8" s="58"/>
      <c r="C8" s="63"/>
      <c r="D8" s="316" t="str">
        <f>Translations!$B$116</f>
        <v>Each tool in this sheet allows to calculate the uncertainty of a sum as described in sections 8.2 and 8.3 of "Guidance Document 4", in particular examples 3 and 6 discussed in those sections, as well as examples 6 and 8 in Annex III of the "Training Material on Uncertainty Assessment" </v>
      </c>
      <c r="E8" s="316"/>
      <c r="F8" s="316"/>
      <c r="G8" s="316"/>
      <c r="H8" s="316"/>
      <c r="I8" s="316"/>
      <c r="J8" s="316"/>
      <c r="K8" s="316"/>
      <c r="L8" s="316"/>
      <c r="M8" s="316"/>
      <c r="N8" s="316"/>
      <c r="O8" s="60"/>
      <c r="P8" s="61"/>
      <c r="Q8" s="61"/>
      <c r="R8" s="61"/>
      <c r="S8" s="61"/>
      <c r="T8" s="61"/>
      <c r="U8" s="61"/>
      <c r="V8" s="61"/>
      <c r="W8" s="61"/>
      <c r="X8" s="61"/>
      <c r="Y8" s="61"/>
      <c r="Z8" s="47"/>
      <c r="AA8" s="48"/>
    </row>
    <row r="9" spans="1:27" s="62" customFormat="1" ht="12.75" customHeight="1">
      <c r="A9" s="57"/>
      <c r="B9" s="58"/>
      <c r="C9" s="63"/>
      <c r="D9" s="309" t="s">
        <v>327</v>
      </c>
      <c r="E9" s="309"/>
      <c r="F9" s="309"/>
      <c r="G9" s="309"/>
      <c r="H9" s="309"/>
      <c r="I9" s="309"/>
      <c r="J9" s="309"/>
      <c r="K9" s="309"/>
      <c r="L9" s="309"/>
      <c r="M9" s="309"/>
      <c r="N9" s="309"/>
      <c r="O9" s="60"/>
      <c r="P9" s="61"/>
      <c r="Q9" s="61"/>
      <c r="R9" s="61"/>
      <c r="S9" s="61"/>
      <c r="T9" s="61"/>
      <c r="U9" s="61"/>
      <c r="V9" s="61"/>
      <c r="W9" s="61"/>
      <c r="X9" s="61"/>
      <c r="Y9" s="61"/>
      <c r="Z9" s="47"/>
      <c r="AA9" s="48"/>
    </row>
    <row r="10" spans="1:27" s="62" customFormat="1" ht="12.75" customHeight="1">
      <c r="A10" s="57"/>
      <c r="B10" s="58"/>
      <c r="C10" s="63"/>
      <c r="D10" s="309" t="s">
        <v>328</v>
      </c>
      <c r="E10" s="309"/>
      <c r="F10" s="309"/>
      <c r="G10" s="309"/>
      <c r="H10" s="309"/>
      <c r="I10" s="309"/>
      <c r="J10" s="309"/>
      <c r="K10" s="309"/>
      <c r="L10" s="309"/>
      <c r="M10" s="309"/>
      <c r="N10" s="309"/>
      <c r="O10" s="60"/>
      <c r="P10" s="61"/>
      <c r="Q10" s="61"/>
      <c r="R10" s="61"/>
      <c r="S10" s="61"/>
      <c r="T10" s="61"/>
      <c r="U10" s="61"/>
      <c r="V10" s="61"/>
      <c r="W10" s="61"/>
      <c r="X10" s="61"/>
      <c r="Y10" s="61"/>
      <c r="Z10" s="47"/>
      <c r="AA10" s="48"/>
    </row>
    <row r="11" spans="1:31" ht="4.5" customHeight="1" thickBot="1">
      <c r="A11" s="65"/>
      <c r="B11" s="53"/>
      <c r="C11" s="66"/>
      <c r="D11" s="67"/>
      <c r="E11" s="68"/>
      <c r="F11" s="69"/>
      <c r="G11" s="70"/>
      <c r="H11" s="70"/>
      <c r="I11" s="70"/>
      <c r="J11" s="70"/>
      <c r="K11" s="70"/>
      <c r="L11" s="70"/>
      <c r="M11" s="70"/>
      <c r="N11" s="70"/>
      <c r="O11" s="71"/>
      <c r="P11" s="72"/>
      <c r="Q11" s="72"/>
      <c r="R11" s="72"/>
      <c r="S11" s="72"/>
      <c r="T11" s="72"/>
      <c r="U11" s="72"/>
      <c r="V11" s="72"/>
      <c r="W11" s="73"/>
      <c r="X11" s="73"/>
      <c r="Y11" s="73"/>
      <c r="Z11" s="74"/>
      <c r="AA11" s="75"/>
      <c r="AB11" s="75"/>
      <c r="AC11" s="75"/>
      <c r="AD11" s="75"/>
      <c r="AE11" s="75"/>
    </row>
    <row r="12" spans="1:26" s="77" customFormat="1" ht="12.75" customHeight="1" thickBot="1">
      <c r="A12" s="52"/>
      <c r="B12" s="53"/>
      <c r="C12" s="16"/>
      <c r="D12" s="16"/>
      <c r="E12" s="16"/>
      <c r="F12" s="16"/>
      <c r="G12" s="16"/>
      <c r="H12" s="16"/>
      <c r="I12" s="16"/>
      <c r="J12" s="16"/>
      <c r="K12" s="16"/>
      <c r="L12" s="16"/>
      <c r="M12" s="16"/>
      <c r="N12" s="16"/>
      <c r="O12" s="55"/>
      <c r="P12" s="52"/>
      <c r="Q12" s="52"/>
      <c r="R12" s="52"/>
      <c r="S12" s="52"/>
      <c r="T12" s="52"/>
      <c r="U12" s="52"/>
      <c r="V12" s="52"/>
      <c r="W12" s="52"/>
      <c r="X12" s="52"/>
      <c r="Y12" s="52"/>
      <c r="Z12" s="76"/>
    </row>
    <row r="13" spans="1:26" s="77" customFormat="1" ht="15.75" customHeight="1" thickBot="1">
      <c r="A13" s="52"/>
      <c r="B13" s="53"/>
      <c r="C13" s="78">
        <v>1</v>
      </c>
      <c r="D13" s="16"/>
      <c r="E13" s="324" t="str">
        <f>Translations!$B$53</f>
        <v>This is an optional tool for calculating the uncertainty associated with the measurement of annual quantities</v>
      </c>
      <c r="F13" s="324"/>
      <c r="G13" s="324"/>
      <c r="H13" s="324"/>
      <c r="I13" s="324"/>
      <c r="J13" s="324"/>
      <c r="K13" s="324"/>
      <c r="L13" s="324"/>
      <c r="M13" s="324"/>
      <c r="N13" s="324"/>
      <c r="O13" s="55"/>
      <c r="P13" s="52"/>
      <c r="Q13" s="52"/>
      <c r="R13" s="52"/>
      <c r="S13" s="52"/>
      <c r="T13" s="52"/>
      <c r="U13" s="52"/>
      <c r="V13" s="52"/>
      <c r="W13" s="52"/>
      <c r="X13" s="52"/>
      <c r="Y13" s="52"/>
      <c r="Z13" s="76"/>
    </row>
    <row r="14" spans="1:26" s="77" customFormat="1" ht="4.5" customHeight="1">
      <c r="A14" s="52"/>
      <c r="B14" s="53"/>
      <c r="C14" s="79"/>
      <c r="D14" s="16"/>
      <c r="E14" s="80"/>
      <c r="F14" s="80"/>
      <c r="G14" s="80"/>
      <c r="H14" s="80"/>
      <c r="I14" s="80"/>
      <c r="J14" s="80"/>
      <c r="K14" s="80"/>
      <c r="L14" s="80"/>
      <c r="M14" s="80"/>
      <c r="N14" s="80"/>
      <c r="O14" s="55"/>
      <c r="P14" s="52"/>
      <c r="Q14" s="52"/>
      <c r="R14" s="52"/>
      <c r="S14" s="52"/>
      <c r="T14" s="52"/>
      <c r="U14" s="52"/>
      <c r="V14" s="52"/>
      <c r="W14" s="52"/>
      <c r="X14" s="52"/>
      <c r="Y14" s="52"/>
      <c r="Z14" s="76"/>
    </row>
    <row r="15" spans="1:26" s="77" customFormat="1" ht="12.75" customHeight="1">
      <c r="A15" s="52"/>
      <c r="B15" s="53"/>
      <c r="C15" s="79"/>
      <c r="D15" s="16"/>
      <c r="E15" s="319" t="str">
        <f>Translations!$B$117</f>
        <v>Uncertainty related to the input quantity</v>
      </c>
      <c r="F15" s="312" t="str">
        <f>Translations!$B$68</f>
        <v>Please enter here the relative uncertainty associated with each measurement, expressed as %.</v>
      </c>
      <c r="G15" s="312"/>
      <c r="H15" s="312"/>
      <c r="I15" s="312"/>
      <c r="J15" s="312"/>
      <c r="K15" s="312"/>
      <c r="L15" s="312"/>
      <c r="M15" s="312"/>
      <c r="N15" s="312"/>
      <c r="O15" s="55"/>
      <c r="P15" s="52"/>
      <c r="Q15" s="52"/>
      <c r="R15" s="52"/>
      <c r="S15" s="52"/>
      <c r="T15" s="52"/>
      <c r="U15" s="52"/>
      <c r="V15" s="52"/>
      <c r="W15" s="52"/>
      <c r="X15" s="52"/>
      <c r="Y15" s="52"/>
      <c r="Z15" s="76"/>
    </row>
    <row r="16" spans="1:26" s="77" customFormat="1" ht="25.5" customHeight="1">
      <c r="A16" s="52"/>
      <c r="B16" s="53"/>
      <c r="C16" s="79"/>
      <c r="D16" s="16"/>
      <c r="E16" s="320"/>
      <c r="F16" s="312" t="str">
        <f>Translations!$B$70</f>
        <v>The uncertainty can be obtained from different sources, e.g. maximum permissible errors in service in legal metrological control, results from calibration, manufacturer's specification, etc.</v>
      </c>
      <c r="G16" s="312"/>
      <c r="H16" s="312"/>
      <c r="I16" s="312"/>
      <c r="J16" s="312"/>
      <c r="K16" s="312"/>
      <c r="L16" s="312"/>
      <c r="M16" s="312"/>
      <c r="N16" s="312"/>
      <c r="O16" s="55"/>
      <c r="P16" s="52"/>
      <c r="Q16" s="52"/>
      <c r="R16" s="52"/>
      <c r="S16" s="52"/>
      <c r="T16" s="52"/>
      <c r="U16" s="52"/>
      <c r="V16" s="52"/>
      <c r="W16" s="52"/>
      <c r="X16" s="52"/>
      <c r="Y16" s="52"/>
      <c r="Z16" s="76"/>
    </row>
    <row r="17" spans="1:26" s="77" customFormat="1" ht="25.5" customHeight="1">
      <c r="A17" s="52"/>
      <c r="B17" s="53"/>
      <c r="C17" s="79"/>
      <c r="D17" s="16"/>
      <c r="E17" s="321"/>
      <c r="F17" s="312" t="str">
        <f>Translations!$B$71</f>
        <v>The type of uncertainty distribution and the coverage (standard or expanded) associated with that percentage will have to be provided in the following columns (see below.)</v>
      </c>
      <c r="G17" s="312"/>
      <c r="H17" s="312"/>
      <c r="I17" s="312"/>
      <c r="J17" s="312"/>
      <c r="K17" s="312"/>
      <c r="L17" s="312"/>
      <c r="M17" s="312"/>
      <c r="N17" s="312"/>
      <c r="O17" s="55"/>
      <c r="P17" s="52"/>
      <c r="Q17" s="52"/>
      <c r="R17" s="52"/>
      <c r="S17" s="52"/>
      <c r="T17" s="52"/>
      <c r="U17" s="52"/>
      <c r="V17" s="52"/>
      <c r="W17" s="52"/>
      <c r="X17" s="52"/>
      <c r="Y17" s="52"/>
      <c r="Z17" s="76"/>
    </row>
    <row r="18" spans="1:26" s="77" customFormat="1" ht="12.75" customHeight="1">
      <c r="A18" s="52"/>
      <c r="B18" s="53"/>
      <c r="C18" s="79"/>
      <c r="D18" s="16"/>
      <c r="E18" s="319" t="str">
        <f>Translations!$B$72</f>
        <v>Type of distribution</v>
      </c>
      <c r="F18" s="312" t="str">
        <f>Translations!$B$73</f>
        <v>Please enter here the relevant type of uncertainty distribution choosing one of the following from the drop-down list:</v>
      </c>
      <c r="G18" s="312"/>
      <c r="H18" s="312"/>
      <c r="I18" s="312"/>
      <c r="J18" s="312"/>
      <c r="K18" s="312"/>
      <c r="L18" s="312"/>
      <c r="M18" s="312"/>
      <c r="N18" s="312"/>
      <c r="O18" s="55"/>
      <c r="P18" s="52"/>
      <c r="Q18" s="52"/>
      <c r="R18" s="52"/>
      <c r="S18" s="52"/>
      <c r="T18" s="52"/>
      <c r="U18" s="52"/>
      <c r="V18" s="52"/>
      <c r="W18" s="52"/>
      <c r="X18" s="52"/>
      <c r="Y18" s="52"/>
      <c r="Z18" s="76"/>
    </row>
    <row r="19" spans="1:26" s="77" customFormat="1" ht="25.5" customHeight="1">
      <c r="A19" s="81"/>
      <c r="B19" s="53"/>
      <c r="C19" s="16"/>
      <c r="D19" s="16"/>
      <c r="E19" s="320"/>
      <c r="F19" s="86" t="s">
        <v>69</v>
      </c>
      <c r="G19" s="310" t="str">
        <f>Translations!$B$74</f>
        <v>normal distribution: this type of distribution typically occurs for uncertainties provided in calibration reports, manufacturer’s specifications and combined uncertainties.</v>
      </c>
      <c r="H19" s="310"/>
      <c r="I19" s="310"/>
      <c r="J19" s="310"/>
      <c r="K19" s="310"/>
      <c r="L19" s="310"/>
      <c r="M19" s="310"/>
      <c r="N19" s="310"/>
      <c r="O19" s="83"/>
      <c r="P19" s="84"/>
      <c r="Q19" s="84"/>
      <c r="R19" s="84"/>
      <c r="S19" s="84"/>
      <c r="T19" s="84"/>
      <c r="U19" s="84"/>
      <c r="V19" s="84"/>
      <c r="W19" s="85"/>
      <c r="X19" s="85"/>
      <c r="Y19" s="85"/>
      <c r="Z19" s="76"/>
    </row>
    <row r="20" spans="1:26" s="77" customFormat="1" ht="12.75" customHeight="1">
      <c r="A20" s="81"/>
      <c r="B20" s="53"/>
      <c r="C20" s="16"/>
      <c r="D20" s="16"/>
      <c r="E20" s="320"/>
      <c r="F20" s="86" t="s">
        <v>69</v>
      </c>
      <c r="G20" s="310" t="str">
        <f>Translations!$B$118</f>
        <v>rectangular distribution: this type of distribution typically occurs for maximum permissible errors, tolerances and uncertainties provided in reference books.
• Tolerances
• Reference book values</v>
      </c>
      <c r="H20" s="310"/>
      <c r="I20" s="310"/>
      <c r="J20" s="310"/>
      <c r="K20" s="310"/>
      <c r="L20" s="310"/>
      <c r="M20" s="310"/>
      <c r="N20" s="310"/>
      <c r="O20" s="83"/>
      <c r="P20" s="84"/>
      <c r="Q20" s="84"/>
      <c r="R20" s="84"/>
      <c r="S20" s="84"/>
      <c r="T20" s="84"/>
      <c r="U20" s="84"/>
      <c r="V20" s="84"/>
      <c r="W20" s="85"/>
      <c r="X20" s="85"/>
      <c r="Y20" s="85"/>
      <c r="Z20" s="76"/>
    </row>
    <row r="21" spans="1:26" s="77" customFormat="1" ht="25.5" customHeight="1">
      <c r="A21" s="81"/>
      <c r="B21" s="53"/>
      <c r="C21" s="16"/>
      <c r="D21" s="16"/>
      <c r="E21" s="320"/>
      <c r="F21" s="86" t="s">
        <v>69</v>
      </c>
      <c r="G21" s="310" t="str">
        <f>Translations!$B$76</f>
        <v>triangular distribution: this type of distribution is typically used e.g. where there is only limited sample data for a population, cases where the relationship between variables is known but data is scarce, etc.</v>
      </c>
      <c r="H21" s="310"/>
      <c r="I21" s="310"/>
      <c r="J21" s="310"/>
      <c r="K21" s="310"/>
      <c r="L21" s="310"/>
      <c r="M21" s="310"/>
      <c r="N21" s="310"/>
      <c r="O21" s="83"/>
      <c r="P21" s="84"/>
      <c r="Q21" s="84"/>
      <c r="R21" s="84"/>
      <c r="S21" s="84"/>
      <c r="T21" s="84"/>
      <c r="U21" s="84"/>
      <c r="V21" s="84"/>
      <c r="W21" s="85"/>
      <c r="X21" s="85"/>
      <c r="Y21" s="85"/>
      <c r="Z21" s="76"/>
    </row>
    <row r="22" spans="1:26" s="77" customFormat="1" ht="12.75" customHeight="1">
      <c r="A22" s="81"/>
      <c r="B22" s="53"/>
      <c r="C22" s="16"/>
      <c r="D22" s="16"/>
      <c r="E22" s="321"/>
      <c r="F22" s="86" t="s">
        <v>69</v>
      </c>
      <c r="G22" s="315" t="str">
        <f>Translations!$B$119</f>
        <v>unknown distribution: if the distribution is unknown, a rectangular distribution is assumed.</v>
      </c>
      <c r="H22" s="315"/>
      <c r="I22" s="315"/>
      <c r="J22" s="315"/>
      <c r="K22" s="315"/>
      <c r="L22" s="315"/>
      <c r="M22" s="315"/>
      <c r="N22" s="315"/>
      <c r="O22" s="83"/>
      <c r="P22" s="84"/>
      <c r="Q22" s="84"/>
      <c r="R22" s="84"/>
      <c r="S22" s="84"/>
      <c r="T22" s="84"/>
      <c r="U22" s="84"/>
      <c r="V22" s="84"/>
      <c r="W22" s="85"/>
      <c r="X22" s="85"/>
      <c r="Y22" s="85"/>
      <c r="Z22" s="76"/>
    </row>
    <row r="23" spans="1:26" s="77" customFormat="1" ht="12.75" customHeight="1">
      <c r="A23" s="52"/>
      <c r="B23" s="53"/>
      <c r="C23" s="79"/>
      <c r="D23" s="16"/>
      <c r="E23" s="319" t="str">
        <f>Translations!$B$78</f>
        <v>Standard or expanded uncertainty?</v>
      </c>
      <c r="F23" s="312" t="str">
        <f>Translations!$B$79</f>
        <v>For normal distributions, please enter here whether the uncertainty provided is the standard (1σ, k=1, 68%) or expanded (2σ, k=2, 95%) uncertainty.</v>
      </c>
      <c r="G23" s="312"/>
      <c r="H23" s="312"/>
      <c r="I23" s="312"/>
      <c r="J23" s="312"/>
      <c r="K23" s="312"/>
      <c r="L23" s="312"/>
      <c r="M23" s="312"/>
      <c r="N23" s="312"/>
      <c r="O23" s="55"/>
      <c r="P23" s="52"/>
      <c r="Q23" s="52"/>
      <c r="R23" s="52"/>
      <c r="S23" s="52"/>
      <c r="T23" s="52"/>
      <c r="U23" s="52"/>
      <c r="V23" s="52"/>
      <c r="W23" s="52"/>
      <c r="X23" s="52"/>
      <c r="Y23" s="52"/>
      <c r="Z23" s="76"/>
    </row>
    <row r="24" spans="1:26" s="77" customFormat="1" ht="25.5" customHeight="1">
      <c r="A24" s="52"/>
      <c r="B24" s="53"/>
      <c r="C24" s="79"/>
      <c r="D24" s="16"/>
      <c r="E24" s="321"/>
      <c r="F24" s="312" t="str">
        <f>Translations!$B$80</f>
        <v>For all other types of distribution, entries here are not relevant and the cell will be greyed out.</v>
      </c>
      <c r="G24" s="312"/>
      <c r="H24" s="312"/>
      <c r="I24" s="312"/>
      <c r="J24" s="312"/>
      <c r="K24" s="312"/>
      <c r="L24" s="312"/>
      <c r="M24" s="312"/>
      <c r="N24" s="312"/>
      <c r="O24" s="55"/>
      <c r="P24" s="52"/>
      <c r="Q24" s="52"/>
      <c r="R24" s="52"/>
      <c r="S24" s="52"/>
      <c r="T24" s="52"/>
      <c r="U24" s="52"/>
      <c r="V24" s="52"/>
      <c r="W24" s="52"/>
      <c r="X24" s="52"/>
      <c r="Y24" s="52"/>
      <c r="Z24" s="76"/>
    </row>
    <row r="25" spans="1:26" s="77" customFormat="1" ht="25.5" customHeight="1">
      <c r="A25" s="52"/>
      <c r="B25" s="53"/>
      <c r="C25" s="79"/>
      <c r="D25" s="16"/>
      <c r="E25" s="319" t="str">
        <f>Translations!$B$81</f>
        <v>Value "in service"?</v>
      </c>
      <c r="F25"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5" s="312"/>
      <c r="H25" s="312"/>
      <c r="I25" s="312"/>
      <c r="J25" s="312"/>
      <c r="K25" s="312"/>
      <c r="L25" s="312"/>
      <c r="M25" s="312"/>
      <c r="N25" s="312"/>
      <c r="O25" s="55"/>
      <c r="P25" s="52"/>
      <c r="Q25" s="52"/>
      <c r="R25" s="52"/>
      <c r="S25" s="52"/>
      <c r="T25" s="52"/>
      <c r="U25" s="52"/>
      <c r="V25" s="52"/>
      <c r="W25" s="52"/>
      <c r="X25" s="52"/>
      <c r="Y25" s="52"/>
      <c r="Z25" s="76"/>
    </row>
    <row r="26" spans="1:26" s="77" customFormat="1" ht="25.5" customHeight="1">
      <c r="A26" s="52"/>
      <c r="B26" s="53"/>
      <c r="C26" s="79"/>
      <c r="D26" s="16"/>
      <c r="E26" s="321"/>
      <c r="F26" s="312" t="str">
        <f>Translations!$B$83</f>
        <v>The uncertainty would be "not in service" if it relates e.g. to the maximum permissible error (but not in service), calibration certificates etc.</v>
      </c>
      <c r="G26" s="312"/>
      <c r="H26" s="312"/>
      <c r="I26" s="312"/>
      <c r="J26" s="312"/>
      <c r="K26" s="312"/>
      <c r="L26" s="312"/>
      <c r="M26" s="312"/>
      <c r="N26" s="312"/>
      <c r="O26" s="55"/>
      <c r="P26" s="52"/>
      <c r="Q26" s="52"/>
      <c r="R26" s="52"/>
      <c r="S26" s="52"/>
      <c r="T26" s="52"/>
      <c r="U26" s="52"/>
      <c r="V26" s="52"/>
      <c r="W26" s="52"/>
      <c r="X26" s="52"/>
      <c r="Y26" s="52"/>
      <c r="Z26" s="76"/>
    </row>
    <row r="27" spans="1:26" s="77" customFormat="1" ht="12.75" customHeight="1">
      <c r="A27" s="52"/>
      <c r="B27" s="53"/>
      <c r="C27" s="79"/>
      <c r="D27" s="16"/>
      <c r="E27" s="319" t="str">
        <f>Translations!$B$84</f>
        <v>Conversion factor to "in service"</v>
      </c>
      <c r="F27" s="312" t="str">
        <f>Translations!$B$85</f>
        <v>Please enter here the conversion factor for the uncertainty "in service". If "in service" is selected above, the cell will be greyed out and a value of 1 applied. </v>
      </c>
      <c r="G27" s="312"/>
      <c r="H27" s="312"/>
      <c r="I27" s="312"/>
      <c r="J27" s="312"/>
      <c r="K27" s="312"/>
      <c r="L27" s="312"/>
      <c r="M27" s="312"/>
      <c r="N27" s="312"/>
      <c r="O27" s="55"/>
      <c r="P27" s="52"/>
      <c r="Q27" s="52"/>
      <c r="R27" s="52"/>
      <c r="S27" s="52"/>
      <c r="T27" s="52"/>
      <c r="U27" s="52"/>
      <c r="V27" s="52"/>
      <c r="W27" s="52"/>
      <c r="X27" s="52"/>
      <c r="Y27" s="52"/>
      <c r="Z27" s="76"/>
    </row>
    <row r="28" spans="1:26" s="77" customFormat="1" ht="54.75" customHeight="1">
      <c r="A28" s="52"/>
      <c r="B28" s="53"/>
      <c r="C28" s="79"/>
      <c r="D28" s="16"/>
      <c r="E28" s="326"/>
      <c r="F28"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8" s="336"/>
      <c r="H28" s="336"/>
      <c r="I28" s="336"/>
      <c r="J28" s="336"/>
      <c r="K28" s="336"/>
      <c r="L28" s="336"/>
      <c r="M28" s="336"/>
      <c r="N28" s="336"/>
      <c r="O28" s="55"/>
      <c r="P28" s="52"/>
      <c r="Q28" s="52"/>
      <c r="R28" s="52"/>
      <c r="S28" s="52"/>
      <c r="T28" s="52"/>
      <c r="U28" s="52"/>
      <c r="V28" s="52"/>
      <c r="W28" s="52"/>
      <c r="X28" s="52"/>
      <c r="Y28" s="52"/>
      <c r="Z28" s="76"/>
    </row>
    <row r="29" spans="1:26" s="77" customFormat="1" ht="12.75" customHeight="1">
      <c r="A29" s="52"/>
      <c r="B29" s="53"/>
      <c r="C29" s="79"/>
      <c r="D29" s="16"/>
      <c r="E29" s="321"/>
      <c r="F29" s="340" t="str">
        <f>Translations!$B$87</f>
        <v>If no entries are made here, a value of 2 to convert the uncertainty to "in service" will be applied.</v>
      </c>
      <c r="G29" s="340"/>
      <c r="H29" s="340"/>
      <c r="I29" s="340"/>
      <c r="J29" s="340"/>
      <c r="K29" s="340"/>
      <c r="L29" s="340"/>
      <c r="M29" s="340"/>
      <c r="N29" s="340"/>
      <c r="O29" s="55"/>
      <c r="P29" s="52"/>
      <c r="Q29" s="52"/>
      <c r="R29" s="52"/>
      <c r="S29" s="52"/>
      <c r="T29" s="52"/>
      <c r="U29" s="52"/>
      <c r="V29" s="52"/>
      <c r="W29" s="52"/>
      <c r="X29" s="52"/>
      <c r="Y29" s="52"/>
      <c r="Z29" s="76"/>
    </row>
    <row r="30" spans="1:26" s="77" customFormat="1" ht="12.75" customHeight="1">
      <c r="A30" s="52"/>
      <c r="B30" s="53"/>
      <c r="C30" s="79"/>
      <c r="D30" s="16"/>
      <c r="E30" s="319" t="str">
        <f>Translations!$B$88</f>
        <v>Correlated or uncorrelated?</v>
      </c>
      <c r="F30" s="312" t="str">
        <f>Translations!$B$89</f>
        <v>Please enter here whether the individual measurements are correlated or uncorrelated. </v>
      </c>
      <c r="G30" s="312"/>
      <c r="H30" s="312"/>
      <c r="I30" s="312"/>
      <c r="J30" s="312"/>
      <c r="K30" s="312"/>
      <c r="L30" s="312"/>
      <c r="M30" s="312"/>
      <c r="N30" s="312"/>
      <c r="O30" s="55"/>
      <c r="P30" s="52"/>
      <c r="Q30" s="52"/>
      <c r="R30" s="52"/>
      <c r="S30" s="52"/>
      <c r="T30" s="52"/>
      <c r="U30" s="52"/>
      <c r="V30" s="52"/>
      <c r="W30" s="52"/>
      <c r="X30" s="52"/>
      <c r="Y30" s="52"/>
      <c r="Z30" s="76"/>
    </row>
    <row r="31" spans="1:26" s="77" customFormat="1" ht="49.5" customHeight="1">
      <c r="A31" s="52"/>
      <c r="B31" s="53"/>
      <c r="C31" s="79"/>
      <c r="D31" s="16"/>
      <c r="E31" s="320"/>
      <c r="F31"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1" s="312"/>
      <c r="H31" s="312"/>
      <c r="I31" s="312"/>
      <c r="J31" s="312"/>
      <c r="K31" s="312"/>
      <c r="L31" s="312"/>
      <c r="M31" s="312"/>
      <c r="N31" s="312"/>
      <c r="O31" s="55"/>
      <c r="P31" s="52"/>
      <c r="Q31" s="52"/>
      <c r="R31" s="52"/>
      <c r="S31" s="52"/>
      <c r="T31" s="52"/>
      <c r="U31" s="52"/>
      <c r="V31" s="52"/>
      <c r="W31" s="52"/>
      <c r="X31" s="52"/>
      <c r="Y31" s="52"/>
      <c r="Z31" s="76"/>
    </row>
    <row r="32" spans="1:26" s="77" customFormat="1" ht="24" customHeight="1">
      <c r="A32" s="52"/>
      <c r="B32" s="53"/>
      <c r="C32" s="79"/>
      <c r="D32" s="16"/>
      <c r="E32" s="320"/>
      <c r="F32" s="312" t="str">
        <f>Translations!$B$91</f>
        <v>In practice, input quantities are often correlated because the same physical measurement standard, measuring instrument, reference date, or even measurement method is used in the estimation of their values.</v>
      </c>
      <c r="G32" s="312"/>
      <c r="H32" s="312"/>
      <c r="I32" s="312"/>
      <c r="J32" s="312"/>
      <c r="K32" s="312"/>
      <c r="L32" s="312"/>
      <c r="M32" s="312"/>
      <c r="N32" s="312"/>
      <c r="O32" s="55"/>
      <c r="P32" s="52"/>
      <c r="Q32" s="52"/>
      <c r="R32" s="52"/>
      <c r="S32" s="52"/>
      <c r="T32" s="52"/>
      <c r="U32" s="52"/>
      <c r="V32" s="52"/>
      <c r="W32" s="52"/>
      <c r="X32" s="52"/>
      <c r="Y32" s="52"/>
      <c r="Z32" s="76"/>
    </row>
    <row r="33" spans="1:26" s="77" customFormat="1" ht="24" customHeight="1">
      <c r="A33" s="52"/>
      <c r="B33" s="53"/>
      <c r="C33" s="79"/>
      <c r="D33" s="16"/>
      <c r="E33" s="320"/>
      <c r="F33" s="312" t="str">
        <f>Translations!$B$92</f>
        <v>Example: Each batch of a solid material purchased on the market is measured by the operator's weighbridge. In this case the measurements may have to be assumed as being correlated.</v>
      </c>
      <c r="G33" s="312"/>
      <c r="H33" s="312"/>
      <c r="I33" s="312"/>
      <c r="J33" s="312"/>
      <c r="K33" s="312"/>
      <c r="L33" s="312"/>
      <c r="M33" s="312"/>
      <c r="N33" s="312"/>
      <c r="O33" s="55"/>
      <c r="P33" s="52"/>
      <c r="Q33" s="52"/>
      <c r="R33" s="52"/>
      <c r="S33" s="52"/>
      <c r="T33" s="52"/>
      <c r="U33" s="52"/>
      <c r="V33" s="52"/>
      <c r="W33" s="52"/>
      <c r="X33" s="52"/>
      <c r="Y33" s="52"/>
      <c r="Z33" s="76"/>
    </row>
    <row r="34" spans="1:26" s="77" customFormat="1" ht="12.75" customHeight="1">
      <c r="A34" s="52"/>
      <c r="B34" s="53"/>
      <c r="C34" s="79"/>
      <c r="D34" s="16"/>
      <c r="E34" s="80"/>
      <c r="F34" s="80"/>
      <c r="G34" s="80"/>
      <c r="H34" s="80"/>
      <c r="I34" s="80"/>
      <c r="J34" s="80"/>
      <c r="K34" s="80"/>
      <c r="L34" s="80"/>
      <c r="M34" s="80"/>
      <c r="N34" s="80"/>
      <c r="O34" s="55"/>
      <c r="P34" s="52"/>
      <c r="Q34" s="52"/>
      <c r="R34" s="52"/>
      <c r="S34" s="52"/>
      <c r="T34" s="52"/>
      <c r="U34" s="52"/>
      <c r="V34" s="52"/>
      <c r="W34" s="52"/>
      <c r="X34" s="52"/>
      <c r="Y34" s="52"/>
      <c r="Z34" s="76"/>
    </row>
    <row r="35" spans="1:26" s="77" customFormat="1" ht="12.75" customHeight="1">
      <c r="A35" s="52"/>
      <c r="B35" s="53"/>
      <c r="C35" s="79"/>
      <c r="D35" s="87" t="s">
        <v>254</v>
      </c>
      <c r="E35" s="323" t="str">
        <f>Translations!$B$93</f>
        <v>Amount of fuel or material imported to/consumed within the installation</v>
      </c>
      <c r="F35" s="323"/>
      <c r="G35" s="323"/>
      <c r="H35" s="323"/>
      <c r="I35" s="323"/>
      <c r="J35" s="323"/>
      <c r="K35" s="323"/>
      <c r="L35" s="323"/>
      <c r="M35" s="323"/>
      <c r="N35" s="322"/>
      <c r="O35" s="55"/>
      <c r="P35" s="52"/>
      <c r="Q35" s="52"/>
      <c r="R35" s="52"/>
      <c r="S35" s="52"/>
      <c r="T35" s="52"/>
      <c r="U35" s="52"/>
      <c r="V35" s="52"/>
      <c r="W35" s="52"/>
      <c r="X35" s="52"/>
      <c r="Y35" s="52"/>
      <c r="Z35" s="76"/>
    </row>
    <row r="36" spans="1:26" s="77" customFormat="1" ht="37.5" customHeight="1">
      <c r="A36" s="52"/>
      <c r="B36" s="53"/>
      <c r="C36" s="79"/>
      <c r="D36" s="16"/>
      <c r="E36" s="347" t="str">
        <f>Translations!$B$120</f>
        <v>Input quantity - name of parameter</v>
      </c>
      <c r="F36" s="348"/>
      <c r="G36" s="348"/>
      <c r="H36" s="348"/>
      <c r="I36" s="349"/>
      <c r="J36" s="88" t="str">
        <f>Translations!$B$117</f>
        <v>Uncertainty related to the input quantity</v>
      </c>
      <c r="K36" s="88" t="str">
        <f>Translations!$B$72</f>
        <v>Type of distribution</v>
      </c>
      <c r="L36" s="88" t="str">
        <f>Translations!$B$78</f>
        <v>Standard or expanded uncertainty?</v>
      </c>
      <c r="M36" s="88" t="str">
        <f>Translations!$B$81</f>
        <v>Value "in service"?</v>
      </c>
      <c r="N36" s="88" t="str">
        <f>Translations!$B$84</f>
        <v>Conversion factor to "in service"</v>
      </c>
      <c r="O36" s="55"/>
      <c r="P36" s="52"/>
      <c r="Q36" s="52"/>
      <c r="R36" s="89" t="s">
        <v>226</v>
      </c>
      <c r="S36" s="89" t="s">
        <v>224</v>
      </c>
      <c r="T36" s="89" t="s">
        <v>225</v>
      </c>
      <c r="U36" s="89" t="s">
        <v>305</v>
      </c>
      <c r="V36" s="52" t="s">
        <v>242</v>
      </c>
      <c r="W36" s="89" t="s">
        <v>227</v>
      </c>
      <c r="X36" s="89" t="s">
        <v>228</v>
      </c>
      <c r="Y36" s="89" t="s">
        <v>306</v>
      </c>
      <c r="Z36" s="76"/>
    </row>
    <row r="37" spans="1:26" s="77" customFormat="1" ht="12.75" customHeight="1">
      <c r="A37" s="52"/>
      <c r="B37" s="53"/>
      <c r="C37" s="79"/>
      <c r="D37" s="90" t="s">
        <v>255</v>
      </c>
      <c r="E37" s="350"/>
      <c r="F37" s="351"/>
      <c r="G37" s="351"/>
      <c r="H37" s="351"/>
      <c r="I37" s="352"/>
      <c r="J37" s="3"/>
      <c r="K37" s="4"/>
      <c r="L37" s="4"/>
      <c r="M37" s="6"/>
      <c r="N37" s="186"/>
      <c r="O37" s="55"/>
      <c r="P37" s="52"/>
      <c r="Q37" s="52"/>
      <c r="R37" s="92">
        <f>IF(K37="",INDEX(EUconst_DistributionCorrection,1),INDEX(EUconst_DistributionCorrection,MATCH(K37,EUconst_DistributionType,0)))</f>
        <v>1</v>
      </c>
      <c r="S37" s="93">
        <f>IF(OR(L37="",K37=INDEX(EUconst_DistributionType,2),K37=INDEX(EUconst_DistributionType,3)),INDEX(EUconst_ConfidenceLevel,1),INDEX(EUconst_ConfidenceLevel,MATCH(L37,EUconst_UncertaintyType,0)))</f>
        <v>0.682689250166422</v>
      </c>
      <c r="T37" s="94">
        <f>IF(N37="",2,INDEX(EUconst_CorrelationFactor,MATCH(N37,EUconst_CorrelationType,0)))</f>
        <v>2</v>
      </c>
      <c r="U37" s="189">
        <f>IF(M37=INDEX(EUconst_InService,1),1,IF(N37="",2,N37))</f>
        <v>2</v>
      </c>
      <c r="V37" s="94">
        <f>IF(J43="",1,3-T43)</f>
        <v>1</v>
      </c>
      <c r="W37" s="135">
        <f>IF(J37="","",(J37*U37/R37/TINV(1-S37,10^6))^V37)</f>
      </c>
      <c r="X37" s="97" t="b">
        <f>OR(INDEX(EUconst_DistributionType,2)=K37,INDEX(EUconst_DistributionType,3)=K37)</f>
        <v>0</v>
      </c>
      <c r="Y37" s="97" t="b">
        <f>M37=INDEX(EUconst_InService,1)</f>
        <v>0</v>
      </c>
      <c r="Z37" s="76"/>
    </row>
    <row r="38" spans="1:26" s="77" customFormat="1" ht="12.75" customHeight="1">
      <c r="A38" s="52"/>
      <c r="B38" s="53"/>
      <c r="C38" s="79"/>
      <c r="D38" s="90" t="s">
        <v>256</v>
      </c>
      <c r="E38" s="341"/>
      <c r="F38" s="342"/>
      <c r="G38" s="342"/>
      <c r="H38" s="342"/>
      <c r="I38" s="343"/>
      <c r="J38" s="6"/>
      <c r="K38" s="7"/>
      <c r="L38" s="7"/>
      <c r="M38" s="6"/>
      <c r="N38" s="187"/>
      <c r="O38" s="55"/>
      <c r="P38" s="52"/>
      <c r="Q38" s="52"/>
      <c r="R38" s="92">
        <f>IF(K38="",INDEX(EUconst_DistributionCorrection,1),INDEX(EUconst_DistributionCorrection,MATCH(K38,EUconst_DistributionType,0)))</f>
        <v>1</v>
      </c>
      <c r="S38" s="93">
        <f>IF(OR(L38="",K38=INDEX(EUconst_DistributionType,2),K38=INDEX(EUconst_DistributionType,3)),INDEX(EUconst_ConfidenceLevel,1),INDEX(EUconst_ConfidenceLevel,MATCH(L38,EUconst_UncertaintyType,0)))</f>
        <v>0.682689250166422</v>
      </c>
      <c r="T38" s="94">
        <f>IF(N38="",2,INDEX(EUconst_CorrelationFactor,MATCH(N38,EUconst_CorrelationType,0)))</f>
        <v>2</v>
      </c>
      <c r="U38" s="189">
        <f>IF(M38=INDEX(EUconst_InService,1),1,IF(N38="",2,N38))</f>
        <v>2</v>
      </c>
      <c r="V38" s="94">
        <f>V37</f>
        <v>1</v>
      </c>
      <c r="W38" s="135">
        <f>IF(J38="","",(J38*U38/R38/TINV(1-S38,10^6))^V38)</f>
      </c>
      <c r="X38" s="97" t="b">
        <f>OR(INDEX(EUconst_DistributionType,2)=K38,INDEX(EUconst_DistributionType,3)=K38)</f>
        <v>0</v>
      </c>
      <c r="Y38" s="97" t="b">
        <f>M38=INDEX(EUconst_InService,1)</f>
        <v>0</v>
      </c>
      <c r="Z38" s="76"/>
    </row>
    <row r="39" spans="1:26" s="77" customFormat="1" ht="12.75" customHeight="1">
      <c r="A39" s="52"/>
      <c r="B39" s="53"/>
      <c r="C39" s="79"/>
      <c r="D39" s="90" t="s">
        <v>253</v>
      </c>
      <c r="E39" s="341"/>
      <c r="F39" s="342"/>
      <c r="G39" s="342"/>
      <c r="H39" s="342"/>
      <c r="I39" s="343"/>
      <c r="J39" s="6"/>
      <c r="K39" s="7"/>
      <c r="L39" s="7"/>
      <c r="M39" s="6"/>
      <c r="N39" s="187"/>
      <c r="O39" s="55"/>
      <c r="P39" s="52"/>
      <c r="Q39" s="52"/>
      <c r="R39" s="92">
        <f>IF(K39="",INDEX(EUconst_DistributionCorrection,1),INDEX(EUconst_DistributionCorrection,MATCH(K39,EUconst_DistributionType,0)))</f>
        <v>1</v>
      </c>
      <c r="S39" s="93">
        <f>IF(OR(L39="",K39=INDEX(EUconst_DistributionType,2),K39=INDEX(EUconst_DistributionType,3)),INDEX(EUconst_ConfidenceLevel,1),INDEX(EUconst_ConfidenceLevel,MATCH(L39,EUconst_UncertaintyType,0)))</f>
        <v>0.682689250166422</v>
      </c>
      <c r="T39" s="94">
        <f>IF(N39="",2,INDEX(EUconst_CorrelationFactor,MATCH(N39,EUconst_CorrelationType,0)))</f>
        <v>2</v>
      </c>
      <c r="U39" s="189">
        <f>IF(M39=INDEX(EUconst_InService,1),1,IF(N39="",2,N39))</f>
        <v>2</v>
      </c>
      <c r="V39" s="94">
        <f>V38</f>
        <v>1</v>
      </c>
      <c r="W39" s="135">
        <f>IF(J39="","",(J39*U39/R39/TINV(1-S39,10^6))^V39)</f>
      </c>
      <c r="X39" s="97" t="b">
        <f>OR(INDEX(EUconst_DistributionType,2)=K39,INDEX(EUconst_DistributionType,3)=K39)</f>
        <v>0</v>
      </c>
      <c r="Y39" s="97" t="b">
        <f>M39=INDEX(EUconst_InService,1)</f>
        <v>0</v>
      </c>
      <c r="Z39" s="76"/>
    </row>
    <row r="40" spans="1:26" s="77" customFormat="1" ht="12.75" customHeight="1">
      <c r="A40" s="52"/>
      <c r="B40" s="53"/>
      <c r="C40" s="79"/>
      <c r="D40" s="90" t="s">
        <v>257</v>
      </c>
      <c r="E40" s="341"/>
      <c r="F40" s="342"/>
      <c r="G40" s="342"/>
      <c r="H40" s="342"/>
      <c r="I40" s="343"/>
      <c r="J40" s="6"/>
      <c r="K40" s="7"/>
      <c r="L40" s="7"/>
      <c r="M40" s="6"/>
      <c r="N40" s="187"/>
      <c r="O40" s="55"/>
      <c r="P40" s="52"/>
      <c r="Q40" s="52"/>
      <c r="R40" s="92">
        <f>IF(K40="",INDEX(EUconst_DistributionCorrection,1),INDEX(EUconst_DistributionCorrection,MATCH(K40,EUconst_DistributionType,0)))</f>
        <v>1</v>
      </c>
      <c r="S40" s="93">
        <f>IF(OR(L40="",K40=INDEX(EUconst_DistributionType,2),K40=INDEX(EUconst_DistributionType,3)),INDEX(EUconst_ConfidenceLevel,1),INDEX(EUconst_ConfidenceLevel,MATCH(L40,EUconst_UncertaintyType,0)))</f>
        <v>0.682689250166422</v>
      </c>
      <c r="T40" s="94">
        <f>IF(N40="",2,INDEX(EUconst_CorrelationFactor,MATCH(N40,EUconst_CorrelationType,0)))</f>
        <v>2</v>
      </c>
      <c r="U40" s="189">
        <f>IF(M40=INDEX(EUconst_InService,1),1,IF(N40="",2,N40))</f>
        <v>2</v>
      </c>
      <c r="V40" s="94">
        <f>V39</f>
        <v>1</v>
      </c>
      <c r="W40" s="135">
        <f>IF(J40="","",(J40*U40/R40/TINV(1-S40,10^6))^V40)</f>
      </c>
      <c r="X40" s="97" t="b">
        <f>OR(INDEX(EUconst_DistributionType,2)=K40,INDEX(EUconst_DistributionType,3)=K40)</f>
        <v>0</v>
      </c>
      <c r="Y40" s="97" t="b">
        <f>M40=INDEX(EUconst_InService,1)</f>
        <v>0</v>
      </c>
      <c r="Z40" s="76"/>
    </row>
    <row r="41" spans="1:26" s="77" customFormat="1" ht="12.75" customHeight="1">
      <c r="A41" s="52"/>
      <c r="B41" s="53"/>
      <c r="C41" s="79"/>
      <c r="D41" s="90" t="s">
        <v>258</v>
      </c>
      <c r="E41" s="353"/>
      <c r="F41" s="354"/>
      <c r="G41" s="354"/>
      <c r="H41" s="354"/>
      <c r="I41" s="355"/>
      <c r="J41" s="9"/>
      <c r="K41" s="10"/>
      <c r="L41" s="10"/>
      <c r="M41" s="9"/>
      <c r="N41" s="188"/>
      <c r="O41" s="55"/>
      <c r="P41" s="52"/>
      <c r="Q41" s="52"/>
      <c r="R41" s="92">
        <f>IF(K41="",INDEX(EUconst_DistributionCorrection,1),INDEX(EUconst_DistributionCorrection,MATCH(K41,EUconst_DistributionType,0)))</f>
        <v>1</v>
      </c>
      <c r="S41" s="93">
        <f>IF(OR(L41="",K41=INDEX(EUconst_DistributionType,2),K41=INDEX(EUconst_DistributionType,3)),INDEX(EUconst_ConfidenceLevel,1),INDEX(EUconst_ConfidenceLevel,MATCH(L41,EUconst_UncertaintyType,0)))</f>
        <v>0.682689250166422</v>
      </c>
      <c r="T41" s="94">
        <f>IF(N41="",2,INDEX(EUconst_CorrelationFactor,MATCH(N41,EUconst_CorrelationType,0)))</f>
        <v>2</v>
      </c>
      <c r="U41" s="189">
        <f>IF(M41=INDEX(EUconst_InService,1),1,IF(N41="",2,N41))</f>
        <v>2</v>
      </c>
      <c r="V41" s="94">
        <f>V40</f>
        <v>1</v>
      </c>
      <c r="W41" s="135">
        <f>IF(J41="","",(J41*U41/R41/TINV(1-S41,10^6))^V41)</f>
      </c>
      <c r="X41" s="97" t="b">
        <f>OR(INDEX(EUconst_DistributionType,2)=K41,INDEX(EUconst_DistributionType,3)=K41)</f>
        <v>0</v>
      </c>
      <c r="Y41" s="97" t="b">
        <f>M41=INDEX(EUconst_InService,1)</f>
        <v>0</v>
      </c>
      <c r="Z41" s="76">
        <f>IF(H41="","",ABS(I41)^T41*(ABS(H41)*J41/R41/TINV(1-S41,10^6))^2)</f>
      </c>
    </row>
    <row r="42" spans="1:26" s="77" customFormat="1" ht="4.5" customHeight="1">
      <c r="A42" s="52"/>
      <c r="B42" s="53"/>
      <c r="C42" s="79"/>
      <c r="D42" s="16"/>
      <c r="E42" s="80"/>
      <c r="F42" s="80"/>
      <c r="G42" s="80"/>
      <c r="H42" s="80"/>
      <c r="I42" s="80"/>
      <c r="J42" s="80"/>
      <c r="K42" s="80"/>
      <c r="L42" s="80"/>
      <c r="M42" s="80"/>
      <c r="N42" s="80"/>
      <c r="O42" s="55"/>
      <c r="P42" s="52"/>
      <c r="Q42" s="52"/>
      <c r="R42" s="52"/>
      <c r="S42" s="52"/>
      <c r="T42" s="52"/>
      <c r="U42" s="52"/>
      <c r="V42" s="52"/>
      <c r="W42" s="52"/>
      <c r="X42" s="52"/>
      <c r="Y42" s="52"/>
      <c r="Z42" s="76"/>
    </row>
    <row r="43" spans="1:26" s="77" customFormat="1" ht="12.75" customHeight="1">
      <c r="A43" s="52"/>
      <c r="B43" s="53"/>
      <c r="C43" s="79"/>
      <c r="D43" s="87" t="s">
        <v>259</v>
      </c>
      <c r="E43" s="344" t="str">
        <f>Translations!$B$121</f>
        <v>Are inputs under a) correlated or uncorrelated?</v>
      </c>
      <c r="F43" s="344"/>
      <c r="G43" s="344"/>
      <c r="H43" s="344"/>
      <c r="I43" s="345"/>
      <c r="J43" s="12"/>
      <c r="O43" s="55"/>
      <c r="P43" s="52"/>
      <c r="Q43" s="52"/>
      <c r="R43" s="52"/>
      <c r="S43" s="52"/>
      <c r="T43" s="94">
        <f>IF(J43="",2,INDEX(EUconst_CorrelationFactor,MATCH(J43,EUconst_CorrelationType,0)))</f>
        <v>2</v>
      </c>
      <c r="U43" s="52"/>
      <c r="V43" s="52"/>
      <c r="W43" s="52"/>
      <c r="X43" s="52"/>
      <c r="Y43" s="52"/>
      <c r="Z43" s="76"/>
    </row>
    <row r="44" spans="1:26" s="77" customFormat="1" ht="25.5" customHeight="1">
      <c r="A44" s="52"/>
      <c r="B44" s="53"/>
      <c r="C44" s="79"/>
      <c r="D44" s="87"/>
      <c r="E44" s="310" t="str">
        <f>Translations!$B$122</f>
        <v>Please indicate here if the inputs i. to v. under point a) are correlated or uncorrelated. If left empty, it is assumed that the input quantities are correlated.</v>
      </c>
      <c r="F44" s="310"/>
      <c r="G44" s="310"/>
      <c r="H44" s="310"/>
      <c r="I44" s="310"/>
      <c r="J44" s="310"/>
      <c r="K44" s="310"/>
      <c r="O44" s="55"/>
      <c r="P44" s="52"/>
      <c r="Q44" s="52"/>
      <c r="R44" s="52"/>
      <c r="S44" s="52"/>
      <c r="T44" s="106"/>
      <c r="U44" s="52"/>
      <c r="V44" s="52"/>
      <c r="W44" s="52"/>
      <c r="X44" s="52"/>
      <c r="Y44" s="52"/>
      <c r="Z44" s="76"/>
    </row>
    <row r="45" spans="1:26" s="77" customFormat="1" ht="4.5" customHeight="1">
      <c r="A45" s="52"/>
      <c r="B45" s="53"/>
      <c r="C45" s="79"/>
      <c r="D45" s="16"/>
      <c r="E45" s="80"/>
      <c r="F45" s="80"/>
      <c r="G45" s="80"/>
      <c r="H45" s="80"/>
      <c r="J45" s="80"/>
      <c r="K45" s="80"/>
      <c r="O45" s="55"/>
      <c r="P45" s="52"/>
      <c r="Q45" s="52"/>
      <c r="R45" s="52"/>
      <c r="S45" s="52"/>
      <c r="T45" s="52"/>
      <c r="U45" s="52"/>
      <c r="V45" s="52"/>
      <c r="W45" s="52"/>
      <c r="X45" s="52"/>
      <c r="Y45" s="52"/>
      <c r="Z45" s="76"/>
    </row>
    <row r="46" spans="1:26" s="77" customFormat="1" ht="12.75" customHeight="1">
      <c r="A46" s="52"/>
      <c r="B46" s="53"/>
      <c r="C46" s="79"/>
      <c r="D46" s="87" t="s">
        <v>260</v>
      </c>
      <c r="E46" s="318" t="str">
        <f>Translations!$B$123</f>
        <v>Total uncertainty (k=1)</v>
      </c>
      <c r="F46" s="318"/>
      <c r="G46" s="318"/>
      <c r="H46" s="318"/>
      <c r="I46" s="346"/>
      <c r="J46" s="116">
        <f>IF(COUNT(W37:W41)=0,"",SUM(W37:W41)^(1/(3-T43)))</f>
      </c>
      <c r="L46" s="80"/>
      <c r="M46" s="117"/>
      <c r="N46" s="80"/>
      <c r="O46" s="55"/>
      <c r="P46" s="52"/>
      <c r="Q46" s="52"/>
      <c r="R46" s="52"/>
      <c r="S46" s="52"/>
      <c r="T46" s="52"/>
      <c r="U46" s="52"/>
      <c r="V46" s="52"/>
      <c r="W46" s="52"/>
      <c r="X46" s="52"/>
      <c r="Y46" s="52"/>
      <c r="Z46" s="76"/>
    </row>
    <row r="47" spans="1:26" s="77" customFormat="1" ht="12.75" customHeight="1">
      <c r="A47" s="52"/>
      <c r="B47" s="53"/>
      <c r="C47" s="79"/>
      <c r="D47" s="87" t="s">
        <v>262</v>
      </c>
      <c r="E47" s="318" t="str">
        <f>Translations!$B$124</f>
        <v>Total uncertainty (k=2)</v>
      </c>
      <c r="F47" s="318"/>
      <c r="G47" s="318"/>
      <c r="H47" s="318"/>
      <c r="I47" s="346"/>
      <c r="J47" s="119">
        <f>IF(J46="","",J46*2)</f>
      </c>
      <c r="L47" s="80"/>
      <c r="M47" s="80"/>
      <c r="N47" s="80"/>
      <c r="O47" s="55"/>
      <c r="P47" s="52"/>
      <c r="Q47" s="52"/>
      <c r="R47" s="52"/>
      <c r="S47" s="52"/>
      <c r="T47" s="52"/>
      <c r="U47" s="52"/>
      <c r="V47" s="52"/>
      <c r="W47" s="121"/>
      <c r="X47" s="121"/>
      <c r="Y47" s="121"/>
      <c r="Z47" s="76"/>
    </row>
    <row r="48" spans="1:26" s="77" customFormat="1" ht="25.5" customHeight="1">
      <c r="A48" s="52"/>
      <c r="B48" s="53"/>
      <c r="C48" s="79"/>
      <c r="D48" s="16"/>
      <c r="E48" s="311" t="str">
        <f>Translations!$B$114</f>
        <v>This is the overall uncertainty associated with the annual quantity. The value displayed here is the uncertainty which has to be compared with the threshold of the required tier to check compliance.</v>
      </c>
      <c r="F48" s="311"/>
      <c r="G48" s="311"/>
      <c r="H48" s="311"/>
      <c r="I48" s="311"/>
      <c r="J48" s="311"/>
      <c r="K48" s="311"/>
      <c r="L48" s="80"/>
      <c r="M48" s="80"/>
      <c r="N48" s="80"/>
      <c r="O48" s="55"/>
      <c r="P48" s="52"/>
      <c r="Q48" s="52"/>
      <c r="R48" s="52"/>
      <c r="S48" s="52"/>
      <c r="T48" s="52"/>
      <c r="U48" s="52"/>
      <c r="V48" s="52"/>
      <c r="W48" s="52"/>
      <c r="X48" s="52"/>
      <c r="Y48" s="52"/>
      <c r="Z48" s="76"/>
    </row>
    <row r="49" spans="1:31" ht="12.75" customHeight="1" thickBot="1">
      <c r="A49" s="65"/>
      <c r="B49" s="53"/>
      <c r="C49" s="66"/>
      <c r="D49" s="67"/>
      <c r="E49" s="68"/>
      <c r="F49" s="69"/>
      <c r="G49" s="70"/>
      <c r="H49" s="70"/>
      <c r="I49" s="70"/>
      <c r="J49" s="70"/>
      <c r="K49" s="70"/>
      <c r="L49" s="70"/>
      <c r="M49" s="70"/>
      <c r="N49" s="70"/>
      <c r="O49" s="71"/>
      <c r="P49" s="72"/>
      <c r="Q49" s="72"/>
      <c r="R49" s="72"/>
      <c r="S49" s="72"/>
      <c r="T49" s="72"/>
      <c r="U49" s="72"/>
      <c r="V49" s="72"/>
      <c r="W49" s="73"/>
      <c r="X49" s="73"/>
      <c r="Y49" s="73"/>
      <c r="Z49" s="74"/>
      <c r="AA49" s="75"/>
      <c r="AB49" s="75"/>
      <c r="AC49" s="75"/>
      <c r="AD49" s="75"/>
      <c r="AE49" s="75"/>
    </row>
    <row r="50" spans="1:26" s="77" customFormat="1" ht="12.75" customHeight="1" thickBot="1">
      <c r="A50" s="52"/>
      <c r="B50" s="53"/>
      <c r="C50" s="16"/>
      <c r="D50" s="16"/>
      <c r="E50" s="16"/>
      <c r="F50" s="16"/>
      <c r="G50" s="16"/>
      <c r="H50" s="16"/>
      <c r="I50" s="16"/>
      <c r="J50" s="16"/>
      <c r="K50" s="16"/>
      <c r="L50" s="16"/>
      <c r="M50" s="16"/>
      <c r="N50" s="16"/>
      <c r="O50" s="55"/>
      <c r="P50" s="52"/>
      <c r="Q50" s="52"/>
      <c r="R50" s="52"/>
      <c r="S50" s="52"/>
      <c r="T50" s="52"/>
      <c r="U50" s="52"/>
      <c r="V50" s="52"/>
      <c r="W50" s="52"/>
      <c r="X50" s="52"/>
      <c r="Y50" s="52"/>
      <c r="Z50" s="76"/>
    </row>
    <row r="51" spans="1:26" s="77" customFormat="1" ht="15.75" customHeight="1" thickBot="1">
      <c r="A51" s="52"/>
      <c r="B51" s="53"/>
      <c r="C51" s="78">
        <f>C13+1</f>
        <v>2</v>
      </c>
      <c r="D51" s="16"/>
      <c r="E51" s="324" t="str">
        <f>Translations!$B$53</f>
        <v>This is an optional tool for calculating the uncertainty associated with the measurement of annual quantities</v>
      </c>
      <c r="F51" s="324"/>
      <c r="G51" s="324"/>
      <c r="H51" s="324"/>
      <c r="I51" s="324"/>
      <c r="J51" s="324"/>
      <c r="K51" s="324"/>
      <c r="L51" s="324"/>
      <c r="M51" s="324"/>
      <c r="N51" s="324"/>
      <c r="O51" s="55"/>
      <c r="P51" s="52"/>
      <c r="Q51" s="52"/>
      <c r="R51" s="52"/>
      <c r="S51" s="52"/>
      <c r="T51" s="52"/>
      <c r="U51" s="52"/>
      <c r="V51" s="52"/>
      <c r="W51" s="52"/>
      <c r="X51" s="52"/>
      <c r="Y51" s="52"/>
      <c r="Z51" s="76"/>
    </row>
    <row r="52" spans="1:26" s="77" customFormat="1" ht="4.5" customHeight="1">
      <c r="A52" s="52"/>
      <c r="B52" s="53"/>
      <c r="C52" s="79"/>
      <c r="D52" s="16"/>
      <c r="E52" s="80"/>
      <c r="F52" s="80"/>
      <c r="G52" s="80"/>
      <c r="H52" s="80"/>
      <c r="I52" s="80"/>
      <c r="J52" s="80"/>
      <c r="K52" s="80"/>
      <c r="L52" s="80"/>
      <c r="M52" s="80"/>
      <c r="N52" s="80"/>
      <c r="O52" s="55"/>
      <c r="P52" s="52"/>
      <c r="Q52" s="52"/>
      <c r="R52" s="52"/>
      <c r="S52" s="52"/>
      <c r="T52" s="52"/>
      <c r="U52" s="52"/>
      <c r="V52" s="52"/>
      <c r="W52" s="52"/>
      <c r="X52" s="52"/>
      <c r="Y52" s="52"/>
      <c r="Z52" s="76"/>
    </row>
    <row r="53" spans="1:26" s="77" customFormat="1" ht="12.75" customHeight="1">
      <c r="A53" s="52"/>
      <c r="B53" s="53"/>
      <c r="C53" s="79"/>
      <c r="D53" s="16"/>
      <c r="E53" s="319" t="str">
        <f>Translations!$B$117</f>
        <v>Uncertainty related to the input quantity</v>
      </c>
      <c r="F53" s="312" t="str">
        <f>Translations!$B$68</f>
        <v>Please enter here the relative uncertainty associated with each measurement, expressed as %.</v>
      </c>
      <c r="G53" s="312"/>
      <c r="H53" s="312"/>
      <c r="I53" s="312"/>
      <c r="J53" s="312"/>
      <c r="K53" s="312"/>
      <c r="L53" s="312"/>
      <c r="M53" s="312"/>
      <c r="N53" s="312"/>
      <c r="O53" s="55"/>
      <c r="P53" s="52"/>
      <c r="Q53" s="52"/>
      <c r="R53" s="52"/>
      <c r="S53" s="52"/>
      <c r="T53" s="52"/>
      <c r="U53" s="52"/>
      <c r="V53" s="52"/>
      <c r="W53" s="52"/>
      <c r="X53" s="52"/>
      <c r="Y53" s="52"/>
      <c r="Z53" s="76"/>
    </row>
    <row r="54" spans="1:26" s="77" customFormat="1" ht="25.5" customHeight="1">
      <c r="A54" s="52"/>
      <c r="B54" s="53"/>
      <c r="C54" s="79"/>
      <c r="D54" s="16"/>
      <c r="E54" s="320"/>
      <c r="F54" s="312" t="str">
        <f>Translations!$B$70</f>
        <v>The uncertainty can be obtained from different sources, e.g. maximum permissible errors in service in legal metrological control, results from calibration, manufacturer's specification, etc.</v>
      </c>
      <c r="G54" s="312"/>
      <c r="H54" s="312"/>
      <c r="I54" s="312"/>
      <c r="J54" s="312"/>
      <c r="K54" s="312"/>
      <c r="L54" s="312"/>
      <c r="M54" s="312"/>
      <c r="N54" s="312"/>
      <c r="O54" s="55"/>
      <c r="P54" s="52"/>
      <c r="Q54" s="52"/>
      <c r="R54" s="52"/>
      <c r="S54" s="52"/>
      <c r="T54" s="52"/>
      <c r="U54" s="52"/>
      <c r="V54" s="52"/>
      <c r="W54" s="52"/>
      <c r="X54" s="52"/>
      <c r="Y54" s="52"/>
      <c r="Z54" s="76"/>
    </row>
    <row r="55" spans="1:26" s="77" customFormat="1" ht="25.5" customHeight="1">
      <c r="A55" s="52"/>
      <c r="B55" s="53"/>
      <c r="C55" s="79"/>
      <c r="D55" s="16"/>
      <c r="E55" s="321"/>
      <c r="F55" s="312" t="str">
        <f>Translations!$B$71</f>
        <v>The type of uncertainty distribution and the coverage (standard or expanded) associated with that percentage will have to be provided in the following columns (see below.)</v>
      </c>
      <c r="G55" s="312"/>
      <c r="H55" s="312"/>
      <c r="I55" s="312"/>
      <c r="J55" s="312"/>
      <c r="K55" s="312"/>
      <c r="L55" s="312"/>
      <c r="M55" s="312"/>
      <c r="N55" s="312"/>
      <c r="O55" s="55"/>
      <c r="P55" s="52"/>
      <c r="Q55" s="52"/>
      <c r="R55" s="52"/>
      <c r="S55" s="52"/>
      <c r="T55" s="52"/>
      <c r="U55" s="52"/>
      <c r="V55" s="52"/>
      <c r="W55" s="52"/>
      <c r="X55" s="52"/>
      <c r="Y55" s="52"/>
      <c r="Z55" s="76"/>
    </row>
    <row r="56" spans="1:26" s="77" customFormat="1" ht="12.75" customHeight="1">
      <c r="A56" s="52"/>
      <c r="B56" s="53"/>
      <c r="C56" s="79"/>
      <c r="D56" s="16"/>
      <c r="E56" s="319" t="str">
        <f>Translations!$B$72</f>
        <v>Type of distribution</v>
      </c>
      <c r="F56" s="312" t="str">
        <f>Translations!$B$73</f>
        <v>Please enter here the relevant type of uncertainty distribution choosing one of the following from the drop-down list:</v>
      </c>
      <c r="G56" s="312"/>
      <c r="H56" s="312"/>
      <c r="I56" s="312"/>
      <c r="J56" s="312"/>
      <c r="K56" s="312"/>
      <c r="L56" s="312"/>
      <c r="M56" s="312"/>
      <c r="N56" s="312"/>
      <c r="O56" s="55"/>
      <c r="P56" s="52"/>
      <c r="Q56" s="52"/>
      <c r="R56" s="52"/>
      <c r="S56" s="52"/>
      <c r="T56" s="52"/>
      <c r="U56" s="52"/>
      <c r="V56" s="52"/>
      <c r="W56" s="52"/>
      <c r="X56" s="52"/>
      <c r="Y56" s="52"/>
      <c r="Z56" s="76"/>
    </row>
    <row r="57" spans="1:26" s="77" customFormat="1" ht="25.5" customHeight="1">
      <c r="A57" s="81"/>
      <c r="B57" s="53"/>
      <c r="C57" s="16"/>
      <c r="D57" s="16"/>
      <c r="E57" s="320"/>
      <c r="F57" s="86" t="s">
        <v>69</v>
      </c>
      <c r="G57" s="310" t="str">
        <f>Translations!$B$74</f>
        <v>normal distribution: this type of distribution typically occurs for uncertainties provided in calibration reports, manufacturer’s specifications and combined uncertainties.</v>
      </c>
      <c r="H57" s="310"/>
      <c r="I57" s="310"/>
      <c r="J57" s="310"/>
      <c r="K57" s="310"/>
      <c r="L57" s="310"/>
      <c r="M57" s="310"/>
      <c r="N57" s="310"/>
      <c r="O57" s="83"/>
      <c r="P57" s="84"/>
      <c r="Q57" s="84"/>
      <c r="R57" s="84"/>
      <c r="S57" s="84"/>
      <c r="T57" s="84"/>
      <c r="U57" s="84"/>
      <c r="V57" s="84"/>
      <c r="W57" s="85"/>
      <c r="X57" s="85"/>
      <c r="Y57" s="85"/>
      <c r="Z57" s="76"/>
    </row>
    <row r="58" spans="1:26" s="77" customFormat="1" ht="12.75" customHeight="1">
      <c r="A58" s="81"/>
      <c r="B58" s="53"/>
      <c r="C58" s="16"/>
      <c r="D58" s="16"/>
      <c r="E58" s="320"/>
      <c r="F58" s="86" t="s">
        <v>69</v>
      </c>
      <c r="G58" s="310" t="str">
        <f>Translations!$B$118</f>
        <v>rectangular distribution: this type of distribution typically occurs for maximum permissible errors, tolerances and uncertainties provided in reference books.
• Tolerances
• Reference book values</v>
      </c>
      <c r="H58" s="310"/>
      <c r="I58" s="310"/>
      <c r="J58" s="310"/>
      <c r="K58" s="310"/>
      <c r="L58" s="310"/>
      <c r="M58" s="310"/>
      <c r="N58" s="310"/>
      <c r="O58" s="83"/>
      <c r="P58" s="84"/>
      <c r="Q58" s="84"/>
      <c r="R58" s="84"/>
      <c r="S58" s="84"/>
      <c r="T58" s="84"/>
      <c r="U58" s="84"/>
      <c r="V58" s="84"/>
      <c r="W58" s="85"/>
      <c r="X58" s="85"/>
      <c r="Y58" s="85"/>
      <c r="Z58" s="76"/>
    </row>
    <row r="59" spans="1:26" s="77" customFormat="1" ht="25.5" customHeight="1">
      <c r="A59" s="81"/>
      <c r="B59" s="53"/>
      <c r="C59" s="16"/>
      <c r="D59" s="16"/>
      <c r="E59" s="320"/>
      <c r="F59" s="86" t="s">
        <v>69</v>
      </c>
      <c r="G59" s="310" t="str">
        <f>Translations!$B$76</f>
        <v>triangular distribution: this type of distribution is typically used e.g. where there is only limited sample data for a population, cases where the relationship between variables is known but data is scarce, etc.</v>
      </c>
      <c r="H59" s="310"/>
      <c r="I59" s="310"/>
      <c r="J59" s="310"/>
      <c r="K59" s="310"/>
      <c r="L59" s="310"/>
      <c r="M59" s="310"/>
      <c r="N59" s="310"/>
      <c r="O59" s="83"/>
      <c r="P59" s="84"/>
      <c r="Q59" s="84"/>
      <c r="R59" s="84"/>
      <c r="S59" s="84"/>
      <c r="T59" s="84"/>
      <c r="U59" s="84"/>
      <c r="V59" s="84"/>
      <c r="W59" s="85"/>
      <c r="X59" s="85"/>
      <c r="Y59" s="85"/>
      <c r="Z59" s="76"/>
    </row>
    <row r="60" spans="1:26" s="77" customFormat="1" ht="12.75" customHeight="1">
      <c r="A60" s="81"/>
      <c r="B60" s="53"/>
      <c r="C60" s="16"/>
      <c r="D60" s="16"/>
      <c r="E60" s="321"/>
      <c r="F60" s="86" t="s">
        <v>69</v>
      </c>
      <c r="G60" s="315" t="str">
        <f>Translations!$B$119</f>
        <v>unknown distribution: if the distribution is unknown, a rectangular distribution is assumed.</v>
      </c>
      <c r="H60" s="315"/>
      <c r="I60" s="315"/>
      <c r="J60" s="315"/>
      <c r="K60" s="315"/>
      <c r="L60" s="315"/>
      <c r="M60" s="315"/>
      <c r="N60" s="315"/>
      <c r="O60" s="83"/>
      <c r="P60" s="84"/>
      <c r="Q60" s="84"/>
      <c r="R60" s="84"/>
      <c r="S60" s="84"/>
      <c r="T60" s="84"/>
      <c r="U60" s="84"/>
      <c r="V60" s="84"/>
      <c r="W60" s="85"/>
      <c r="X60" s="85"/>
      <c r="Y60" s="85"/>
      <c r="Z60" s="76"/>
    </row>
    <row r="61" spans="1:26" s="77" customFormat="1" ht="12.75" customHeight="1">
      <c r="A61" s="52"/>
      <c r="B61" s="53"/>
      <c r="C61" s="79"/>
      <c r="D61" s="16"/>
      <c r="E61" s="319" t="str">
        <f>Translations!$B$78</f>
        <v>Standard or expanded uncertainty?</v>
      </c>
      <c r="F61" s="312" t="str">
        <f>Translations!$B$79</f>
        <v>For normal distributions, please enter here whether the uncertainty provided is the standard (1σ, k=1, 68%) or expanded (2σ, k=2, 95%) uncertainty.</v>
      </c>
      <c r="G61" s="312"/>
      <c r="H61" s="312"/>
      <c r="I61" s="312"/>
      <c r="J61" s="312"/>
      <c r="K61" s="312"/>
      <c r="L61" s="312"/>
      <c r="M61" s="312"/>
      <c r="N61" s="312"/>
      <c r="O61" s="55"/>
      <c r="P61" s="52"/>
      <c r="Q61" s="52"/>
      <c r="R61" s="52"/>
      <c r="S61" s="52"/>
      <c r="T61" s="52"/>
      <c r="U61" s="52"/>
      <c r="V61" s="52"/>
      <c r="W61" s="52"/>
      <c r="X61" s="52"/>
      <c r="Y61" s="52"/>
      <c r="Z61" s="76"/>
    </row>
    <row r="62" spans="1:26" s="77" customFormat="1" ht="25.5" customHeight="1">
      <c r="A62" s="52"/>
      <c r="B62" s="53"/>
      <c r="C62" s="79"/>
      <c r="D62" s="16"/>
      <c r="E62" s="321"/>
      <c r="F62" s="312" t="str">
        <f>Translations!$B$80</f>
        <v>For all other types of distribution, entries here are not relevant and the cell will be greyed out.</v>
      </c>
      <c r="G62" s="312"/>
      <c r="H62" s="312"/>
      <c r="I62" s="312"/>
      <c r="J62" s="312"/>
      <c r="K62" s="312"/>
      <c r="L62" s="312"/>
      <c r="M62" s="312"/>
      <c r="N62" s="312"/>
      <c r="O62" s="55"/>
      <c r="P62" s="52"/>
      <c r="Q62" s="52"/>
      <c r="R62" s="52"/>
      <c r="S62" s="52"/>
      <c r="T62" s="52"/>
      <c r="U62" s="52"/>
      <c r="V62" s="52"/>
      <c r="W62" s="52"/>
      <c r="X62" s="52"/>
      <c r="Y62" s="52"/>
      <c r="Z62" s="76"/>
    </row>
    <row r="63" spans="1:26" s="77" customFormat="1" ht="25.5" customHeight="1">
      <c r="A63" s="52"/>
      <c r="B63" s="53"/>
      <c r="C63" s="79"/>
      <c r="D63" s="16"/>
      <c r="E63" s="319" t="str">
        <f>Translations!$B$81</f>
        <v>Value "in service"?</v>
      </c>
      <c r="F63"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63" s="312"/>
      <c r="H63" s="312"/>
      <c r="I63" s="312"/>
      <c r="J63" s="312"/>
      <c r="K63" s="312"/>
      <c r="L63" s="312"/>
      <c r="M63" s="312"/>
      <c r="N63" s="312"/>
      <c r="O63" s="55"/>
      <c r="P63" s="52"/>
      <c r="Q63" s="52"/>
      <c r="R63" s="52"/>
      <c r="S63" s="52"/>
      <c r="T63" s="52"/>
      <c r="U63" s="52"/>
      <c r="V63" s="52"/>
      <c r="W63" s="52"/>
      <c r="X63" s="52"/>
      <c r="Y63" s="52"/>
      <c r="Z63" s="76"/>
    </row>
    <row r="64" spans="1:26" s="77" customFormat="1" ht="25.5" customHeight="1">
      <c r="A64" s="52"/>
      <c r="B64" s="53"/>
      <c r="C64" s="79"/>
      <c r="D64" s="16"/>
      <c r="E64" s="321"/>
      <c r="F64" s="312" t="str">
        <f>Translations!$B$83</f>
        <v>The uncertainty would be "not in service" if it relates e.g. to the maximum permissible error (but not in service), calibration certificates etc.</v>
      </c>
      <c r="G64" s="312"/>
      <c r="H64" s="312"/>
      <c r="I64" s="312"/>
      <c r="J64" s="312"/>
      <c r="K64" s="312"/>
      <c r="L64" s="312"/>
      <c r="M64" s="312"/>
      <c r="N64" s="312"/>
      <c r="O64" s="55"/>
      <c r="P64" s="52"/>
      <c r="Q64" s="52"/>
      <c r="R64" s="52"/>
      <c r="S64" s="52"/>
      <c r="T64" s="52"/>
      <c r="U64" s="52"/>
      <c r="V64" s="52"/>
      <c r="W64" s="52"/>
      <c r="X64" s="52"/>
      <c r="Y64" s="52"/>
      <c r="Z64" s="76"/>
    </row>
    <row r="65" spans="1:26" s="77" customFormat="1" ht="12.75" customHeight="1">
      <c r="A65" s="52"/>
      <c r="B65" s="53"/>
      <c r="C65" s="79"/>
      <c r="D65" s="16"/>
      <c r="E65" s="319" t="str">
        <f>Translations!$B$84</f>
        <v>Conversion factor to "in service"</v>
      </c>
      <c r="F65" s="312" t="str">
        <f>Translations!$B$85</f>
        <v>Please enter here the conversion factor for the uncertainty "in service". If "in service" is selected above, the cell will be greyed out and a value of 1 applied. </v>
      </c>
      <c r="G65" s="312"/>
      <c r="H65" s="312"/>
      <c r="I65" s="312"/>
      <c r="J65" s="312"/>
      <c r="K65" s="312"/>
      <c r="L65" s="312"/>
      <c r="M65" s="312"/>
      <c r="N65" s="312"/>
      <c r="O65" s="55"/>
      <c r="P65" s="52"/>
      <c r="Q65" s="52"/>
      <c r="R65" s="52"/>
      <c r="S65" s="52"/>
      <c r="T65" s="52"/>
      <c r="U65" s="52"/>
      <c r="V65" s="52"/>
      <c r="W65" s="52"/>
      <c r="X65" s="52"/>
      <c r="Y65" s="52"/>
      <c r="Z65" s="76"/>
    </row>
    <row r="66" spans="1:26" s="77" customFormat="1" ht="54.75" customHeight="1">
      <c r="A66" s="52"/>
      <c r="B66" s="53"/>
      <c r="C66" s="79"/>
      <c r="D66" s="16"/>
      <c r="E66" s="326"/>
      <c r="F66"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66" s="336"/>
      <c r="H66" s="336"/>
      <c r="I66" s="336"/>
      <c r="J66" s="336"/>
      <c r="K66" s="336"/>
      <c r="L66" s="336"/>
      <c r="M66" s="336"/>
      <c r="N66" s="336"/>
      <c r="O66" s="55"/>
      <c r="P66" s="52"/>
      <c r="Q66" s="52"/>
      <c r="R66" s="52"/>
      <c r="S66" s="52"/>
      <c r="T66" s="52"/>
      <c r="U66" s="52"/>
      <c r="V66" s="52"/>
      <c r="W66" s="52"/>
      <c r="X66" s="52"/>
      <c r="Y66" s="52"/>
      <c r="Z66" s="76"/>
    </row>
    <row r="67" spans="1:26" s="77" customFormat="1" ht="12.75" customHeight="1">
      <c r="A67" s="52"/>
      <c r="B67" s="53"/>
      <c r="C67" s="79"/>
      <c r="D67" s="16"/>
      <c r="E67" s="321"/>
      <c r="F67" s="340" t="str">
        <f>Translations!$B$87</f>
        <v>If no entries are made here, a value of 2 to convert the uncertainty to "in service" will be applied.</v>
      </c>
      <c r="G67" s="340"/>
      <c r="H67" s="340"/>
      <c r="I67" s="340"/>
      <c r="J67" s="340"/>
      <c r="K67" s="340"/>
      <c r="L67" s="340"/>
      <c r="M67" s="340"/>
      <c r="N67" s="340"/>
      <c r="O67" s="55"/>
      <c r="P67" s="52"/>
      <c r="Q67" s="52"/>
      <c r="R67" s="52"/>
      <c r="S67" s="52"/>
      <c r="T67" s="52"/>
      <c r="U67" s="52"/>
      <c r="V67" s="52"/>
      <c r="W67" s="52"/>
      <c r="X67" s="52"/>
      <c r="Y67" s="52"/>
      <c r="Z67" s="76"/>
    </row>
    <row r="68" spans="1:26" s="77" customFormat="1" ht="12.75" customHeight="1">
      <c r="A68" s="52"/>
      <c r="B68" s="53"/>
      <c r="C68" s="79"/>
      <c r="D68" s="16"/>
      <c r="E68" s="319" t="str">
        <f>Translations!$B$88</f>
        <v>Correlated or uncorrelated?</v>
      </c>
      <c r="F68" s="312" t="str">
        <f>Translations!$B$89</f>
        <v>Please enter here whether the individual measurements are correlated or uncorrelated. </v>
      </c>
      <c r="G68" s="312"/>
      <c r="H68" s="312"/>
      <c r="I68" s="312"/>
      <c r="J68" s="312"/>
      <c r="K68" s="312"/>
      <c r="L68" s="312"/>
      <c r="M68" s="312"/>
      <c r="N68" s="312"/>
      <c r="O68" s="55"/>
      <c r="P68" s="52"/>
      <c r="Q68" s="52"/>
      <c r="R68" s="52"/>
      <c r="S68" s="52"/>
      <c r="T68" s="52"/>
      <c r="U68" s="52"/>
      <c r="V68" s="52"/>
      <c r="W68" s="52"/>
      <c r="X68" s="52"/>
      <c r="Y68" s="52"/>
      <c r="Z68" s="76"/>
    </row>
    <row r="69" spans="1:26" s="77" customFormat="1" ht="49.5" customHeight="1">
      <c r="A69" s="52"/>
      <c r="B69" s="53"/>
      <c r="C69" s="79"/>
      <c r="D69" s="16"/>
      <c r="E69" s="320"/>
      <c r="F69"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69" s="312"/>
      <c r="H69" s="312"/>
      <c r="I69" s="312"/>
      <c r="J69" s="312"/>
      <c r="K69" s="312"/>
      <c r="L69" s="312"/>
      <c r="M69" s="312"/>
      <c r="N69" s="312"/>
      <c r="O69" s="55"/>
      <c r="P69" s="52"/>
      <c r="Q69" s="52"/>
      <c r="R69" s="52"/>
      <c r="S69" s="52"/>
      <c r="T69" s="52"/>
      <c r="U69" s="52"/>
      <c r="V69" s="52"/>
      <c r="W69" s="52"/>
      <c r="X69" s="52"/>
      <c r="Y69" s="52"/>
      <c r="Z69" s="76"/>
    </row>
    <row r="70" spans="1:26" s="77" customFormat="1" ht="24" customHeight="1">
      <c r="A70" s="52"/>
      <c r="B70" s="53"/>
      <c r="C70" s="79"/>
      <c r="D70" s="16"/>
      <c r="E70" s="320"/>
      <c r="F70" s="312" t="str">
        <f>Translations!$B$91</f>
        <v>In practice, input quantities are often correlated because the same physical measurement standard, measuring instrument, reference date, or even measurement method is used in the estimation of their values.</v>
      </c>
      <c r="G70" s="312"/>
      <c r="H70" s="312"/>
      <c r="I70" s="312"/>
      <c r="J70" s="312"/>
      <c r="K70" s="312"/>
      <c r="L70" s="312"/>
      <c r="M70" s="312"/>
      <c r="N70" s="312"/>
      <c r="O70" s="55"/>
      <c r="P70" s="52"/>
      <c r="Q70" s="52"/>
      <c r="R70" s="52"/>
      <c r="S70" s="52"/>
      <c r="T70" s="52"/>
      <c r="U70" s="52"/>
      <c r="V70" s="52"/>
      <c r="W70" s="52"/>
      <c r="X70" s="52"/>
      <c r="Y70" s="52"/>
      <c r="Z70" s="76"/>
    </row>
    <row r="71" spans="1:26" s="77" customFormat="1" ht="24" customHeight="1">
      <c r="A71" s="52"/>
      <c r="B71" s="53"/>
      <c r="C71" s="79"/>
      <c r="D71" s="16"/>
      <c r="E71" s="320"/>
      <c r="F71" s="312" t="str">
        <f>Translations!$B$92</f>
        <v>Example: Each batch of a solid material purchased on the market is measured by the operator's weighbridge. In this case the measurements may have to be assumed as being correlated.</v>
      </c>
      <c r="G71" s="312"/>
      <c r="H71" s="312"/>
      <c r="I71" s="312"/>
      <c r="J71" s="312"/>
      <c r="K71" s="312"/>
      <c r="L71" s="312"/>
      <c r="M71" s="312"/>
      <c r="N71" s="312"/>
      <c r="O71" s="55"/>
      <c r="P71" s="52"/>
      <c r="Q71" s="52"/>
      <c r="R71" s="52"/>
      <c r="S71" s="52"/>
      <c r="T71" s="52"/>
      <c r="U71" s="52"/>
      <c r="V71" s="52"/>
      <c r="W71" s="52"/>
      <c r="X71" s="52"/>
      <c r="Y71" s="52"/>
      <c r="Z71" s="76"/>
    </row>
    <row r="72" spans="1:26" s="77" customFormat="1" ht="12.75" customHeight="1">
      <c r="A72" s="52"/>
      <c r="B72" s="53"/>
      <c r="C72" s="79"/>
      <c r="D72" s="16"/>
      <c r="E72" s="80"/>
      <c r="F72" s="80"/>
      <c r="G72" s="80"/>
      <c r="H72" s="80"/>
      <c r="I72" s="80"/>
      <c r="J72" s="80"/>
      <c r="K72" s="80"/>
      <c r="L72" s="80"/>
      <c r="M72" s="80"/>
      <c r="N72" s="80"/>
      <c r="O72" s="55"/>
      <c r="P72" s="52"/>
      <c r="Q72" s="52"/>
      <c r="R72" s="52"/>
      <c r="S72" s="52"/>
      <c r="T72" s="52"/>
      <c r="U72" s="52"/>
      <c r="V72" s="52"/>
      <c r="W72" s="52"/>
      <c r="X72" s="52"/>
      <c r="Y72" s="52"/>
      <c r="Z72" s="76"/>
    </row>
    <row r="73" spans="1:26" s="77" customFormat="1" ht="12.75" customHeight="1">
      <c r="A73" s="52"/>
      <c r="B73" s="53"/>
      <c r="C73" s="79"/>
      <c r="D73" s="87" t="s">
        <v>254</v>
      </c>
      <c r="E73" s="323" t="str">
        <f>Translations!$B$93</f>
        <v>Amount of fuel or material imported to/consumed within the installation</v>
      </c>
      <c r="F73" s="323"/>
      <c r="G73" s="323"/>
      <c r="H73" s="323"/>
      <c r="I73" s="323"/>
      <c r="J73" s="323"/>
      <c r="K73" s="323"/>
      <c r="L73" s="323"/>
      <c r="M73" s="323"/>
      <c r="N73" s="322"/>
      <c r="O73" s="55"/>
      <c r="P73" s="52"/>
      <c r="Q73" s="52"/>
      <c r="R73" s="52"/>
      <c r="S73" s="52"/>
      <c r="T73" s="52"/>
      <c r="U73" s="52"/>
      <c r="V73" s="52"/>
      <c r="W73" s="52"/>
      <c r="X73" s="52"/>
      <c r="Y73" s="52"/>
      <c r="Z73" s="76"/>
    </row>
    <row r="74" spans="1:26" s="77" customFormat="1" ht="37.5" customHeight="1">
      <c r="A74" s="52"/>
      <c r="B74" s="53"/>
      <c r="C74" s="79"/>
      <c r="D74" s="16"/>
      <c r="E74" s="347" t="str">
        <f>Translations!$B$120</f>
        <v>Input quantity - name of parameter</v>
      </c>
      <c r="F74" s="348"/>
      <c r="G74" s="348"/>
      <c r="H74" s="348"/>
      <c r="I74" s="349"/>
      <c r="J74" s="88" t="str">
        <f>Translations!$B$117</f>
        <v>Uncertainty related to the input quantity</v>
      </c>
      <c r="K74" s="88" t="str">
        <f>Translations!$B$72</f>
        <v>Type of distribution</v>
      </c>
      <c r="L74" s="88" t="str">
        <f>Translations!$B$78</f>
        <v>Standard or expanded uncertainty?</v>
      </c>
      <c r="M74" s="88" t="str">
        <f>Translations!$B$81</f>
        <v>Value "in service"?</v>
      </c>
      <c r="N74" s="88" t="str">
        <f>Translations!$B$84</f>
        <v>Conversion factor to "in service"</v>
      </c>
      <c r="O74" s="55"/>
      <c r="P74" s="52"/>
      <c r="Q74" s="52"/>
      <c r="R74" s="89" t="s">
        <v>226</v>
      </c>
      <c r="S74" s="89" t="s">
        <v>224</v>
      </c>
      <c r="T74" s="89" t="s">
        <v>225</v>
      </c>
      <c r="U74" s="89" t="s">
        <v>305</v>
      </c>
      <c r="V74" s="52" t="s">
        <v>242</v>
      </c>
      <c r="W74" s="89" t="s">
        <v>227</v>
      </c>
      <c r="X74" s="89" t="s">
        <v>228</v>
      </c>
      <c r="Y74" s="89" t="s">
        <v>306</v>
      </c>
      <c r="Z74" s="76"/>
    </row>
    <row r="75" spans="1:26" s="77" customFormat="1" ht="12.75" customHeight="1">
      <c r="A75" s="52"/>
      <c r="B75" s="53"/>
      <c r="C75" s="79"/>
      <c r="D75" s="90" t="s">
        <v>255</v>
      </c>
      <c r="E75" s="350"/>
      <c r="F75" s="351"/>
      <c r="G75" s="351"/>
      <c r="H75" s="351"/>
      <c r="I75" s="352"/>
      <c r="J75" s="3"/>
      <c r="K75" s="4"/>
      <c r="L75" s="4"/>
      <c r="M75" s="6"/>
      <c r="N75" s="186"/>
      <c r="O75" s="55"/>
      <c r="P75" s="52"/>
      <c r="Q75" s="52"/>
      <c r="R75" s="92">
        <f>IF(K75="",INDEX(EUconst_DistributionCorrection,1),INDEX(EUconst_DistributionCorrection,MATCH(K75,EUconst_DistributionType,0)))</f>
        <v>1</v>
      </c>
      <c r="S75" s="93">
        <f>IF(OR(L75="",K75=INDEX(EUconst_DistributionType,2),K75=INDEX(EUconst_DistributionType,3)),INDEX(EUconst_ConfidenceLevel,1),INDEX(EUconst_ConfidenceLevel,MATCH(L75,EUconst_UncertaintyType,0)))</f>
        <v>0.682689250166422</v>
      </c>
      <c r="T75" s="94">
        <f>IF(N75="",2,INDEX(EUconst_CorrelationFactor,MATCH(N75,EUconst_CorrelationType,0)))</f>
        <v>2</v>
      </c>
      <c r="U75" s="189">
        <f>IF(M75=INDEX(EUconst_InService,1),1,IF(N75="",2,N75))</f>
        <v>2</v>
      </c>
      <c r="V75" s="94">
        <f>IF(J81="",1,3-T81)</f>
        <v>1</v>
      </c>
      <c r="W75" s="135">
        <f>IF(J75="","",(J75*U75/R75/TINV(1-S75,10^6))^V75)</f>
      </c>
      <c r="X75" s="97" t="b">
        <f>OR(INDEX(EUconst_DistributionType,2)=K75,INDEX(EUconst_DistributionType,3)=K75)</f>
        <v>0</v>
      </c>
      <c r="Y75" s="97" t="b">
        <f>M75=INDEX(EUconst_InService,1)</f>
        <v>0</v>
      </c>
      <c r="Z75" s="76"/>
    </row>
    <row r="76" spans="1:26" s="77" customFormat="1" ht="12.75" customHeight="1">
      <c r="A76" s="52"/>
      <c r="B76" s="53"/>
      <c r="C76" s="79"/>
      <c r="D76" s="90" t="s">
        <v>256</v>
      </c>
      <c r="E76" s="341"/>
      <c r="F76" s="342"/>
      <c r="G76" s="342"/>
      <c r="H76" s="342"/>
      <c r="I76" s="343"/>
      <c r="J76" s="6"/>
      <c r="K76" s="7"/>
      <c r="L76" s="7"/>
      <c r="M76" s="6"/>
      <c r="N76" s="187"/>
      <c r="O76" s="55"/>
      <c r="P76" s="52"/>
      <c r="Q76" s="52"/>
      <c r="R76" s="92">
        <f>IF(K76="",INDEX(EUconst_DistributionCorrection,1),INDEX(EUconst_DistributionCorrection,MATCH(K76,EUconst_DistributionType,0)))</f>
        <v>1</v>
      </c>
      <c r="S76" s="93">
        <f>IF(OR(L76="",K76=INDEX(EUconst_DistributionType,2),K76=INDEX(EUconst_DistributionType,3)),INDEX(EUconst_ConfidenceLevel,1),INDEX(EUconst_ConfidenceLevel,MATCH(L76,EUconst_UncertaintyType,0)))</f>
        <v>0.682689250166422</v>
      </c>
      <c r="T76" s="94">
        <f>IF(N76="",2,INDEX(EUconst_CorrelationFactor,MATCH(N76,EUconst_CorrelationType,0)))</f>
        <v>2</v>
      </c>
      <c r="U76" s="189">
        <f>IF(M76=INDEX(EUconst_InService,1),1,IF(N76="",2,N76))</f>
        <v>2</v>
      </c>
      <c r="V76" s="94">
        <f>V75</f>
        <v>1</v>
      </c>
      <c r="W76" s="135">
        <f>IF(J76="","",(J76*U76/R76/TINV(1-S76,10^6))^V76)</f>
      </c>
      <c r="X76" s="97" t="b">
        <f>OR(INDEX(EUconst_DistributionType,2)=K76,INDEX(EUconst_DistributionType,3)=K76)</f>
        <v>0</v>
      </c>
      <c r="Y76" s="97" t="b">
        <f>M76=INDEX(EUconst_InService,1)</f>
        <v>0</v>
      </c>
      <c r="Z76" s="76"/>
    </row>
    <row r="77" spans="1:26" s="77" customFormat="1" ht="12.75" customHeight="1">
      <c r="A77" s="52"/>
      <c r="B77" s="53"/>
      <c r="C77" s="79"/>
      <c r="D77" s="90" t="s">
        <v>253</v>
      </c>
      <c r="E77" s="341"/>
      <c r="F77" s="342"/>
      <c r="G77" s="342"/>
      <c r="H77" s="342"/>
      <c r="I77" s="343"/>
      <c r="J77" s="6"/>
      <c r="K77" s="7"/>
      <c r="L77" s="7"/>
      <c r="M77" s="6"/>
      <c r="N77" s="187"/>
      <c r="O77" s="55"/>
      <c r="P77" s="52"/>
      <c r="Q77" s="52"/>
      <c r="R77" s="92">
        <f>IF(K77="",INDEX(EUconst_DistributionCorrection,1),INDEX(EUconst_DistributionCorrection,MATCH(K77,EUconst_DistributionType,0)))</f>
        <v>1</v>
      </c>
      <c r="S77" s="93">
        <f>IF(OR(L77="",K77=INDEX(EUconst_DistributionType,2),K77=INDEX(EUconst_DistributionType,3)),INDEX(EUconst_ConfidenceLevel,1),INDEX(EUconst_ConfidenceLevel,MATCH(L77,EUconst_UncertaintyType,0)))</f>
        <v>0.682689250166422</v>
      </c>
      <c r="T77" s="94">
        <f>IF(N77="",2,INDEX(EUconst_CorrelationFactor,MATCH(N77,EUconst_CorrelationType,0)))</f>
        <v>2</v>
      </c>
      <c r="U77" s="189">
        <f>IF(M77=INDEX(EUconst_InService,1),1,IF(N77="",2,N77))</f>
        <v>2</v>
      </c>
      <c r="V77" s="94">
        <f>V76</f>
        <v>1</v>
      </c>
      <c r="W77" s="135">
        <f>IF(J77="","",(J77*U77/R77/TINV(1-S77,10^6))^V77)</f>
      </c>
      <c r="X77" s="97" t="b">
        <f>OR(INDEX(EUconst_DistributionType,2)=K77,INDEX(EUconst_DistributionType,3)=K77)</f>
        <v>0</v>
      </c>
      <c r="Y77" s="97" t="b">
        <f>M77=INDEX(EUconst_InService,1)</f>
        <v>0</v>
      </c>
      <c r="Z77" s="76"/>
    </row>
    <row r="78" spans="1:26" s="77" customFormat="1" ht="12.75" customHeight="1">
      <c r="A78" s="52"/>
      <c r="B78" s="53"/>
      <c r="C78" s="79"/>
      <c r="D78" s="90" t="s">
        <v>257</v>
      </c>
      <c r="E78" s="341"/>
      <c r="F78" s="342"/>
      <c r="G78" s="342"/>
      <c r="H78" s="342"/>
      <c r="I78" s="343"/>
      <c r="J78" s="6"/>
      <c r="K78" s="7"/>
      <c r="L78" s="7"/>
      <c r="M78" s="6"/>
      <c r="N78" s="187"/>
      <c r="O78" s="55"/>
      <c r="P78" s="52"/>
      <c r="Q78" s="52"/>
      <c r="R78" s="92">
        <f>IF(K78="",INDEX(EUconst_DistributionCorrection,1),INDEX(EUconst_DistributionCorrection,MATCH(K78,EUconst_DistributionType,0)))</f>
        <v>1</v>
      </c>
      <c r="S78" s="93">
        <f>IF(OR(L78="",K78=INDEX(EUconst_DistributionType,2),K78=INDEX(EUconst_DistributionType,3)),INDEX(EUconst_ConfidenceLevel,1),INDEX(EUconst_ConfidenceLevel,MATCH(L78,EUconst_UncertaintyType,0)))</f>
        <v>0.682689250166422</v>
      </c>
      <c r="T78" s="94">
        <f>IF(N78="",2,INDEX(EUconst_CorrelationFactor,MATCH(N78,EUconst_CorrelationType,0)))</f>
        <v>2</v>
      </c>
      <c r="U78" s="189">
        <f>IF(M78=INDEX(EUconst_InService,1),1,IF(N78="",2,N78))</f>
        <v>2</v>
      </c>
      <c r="V78" s="94">
        <f>V77</f>
        <v>1</v>
      </c>
      <c r="W78" s="135">
        <f>IF(J78="","",(J78*U78/R78/TINV(1-S78,10^6))^V78)</f>
      </c>
      <c r="X78" s="97" t="b">
        <f>OR(INDEX(EUconst_DistributionType,2)=K78,INDEX(EUconst_DistributionType,3)=K78)</f>
        <v>0</v>
      </c>
      <c r="Y78" s="97" t="b">
        <f>M78=INDEX(EUconst_InService,1)</f>
        <v>0</v>
      </c>
      <c r="Z78" s="76"/>
    </row>
    <row r="79" spans="1:26" s="77" customFormat="1" ht="12.75" customHeight="1">
      <c r="A79" s="52"/>
      <c r="B79" s="53"/>
      <c r="C79" s="79"/>
      <c r="D79" s="90" t="s">
        <v>258</v>
      </c>
      <c r="E79" s="341"/>
      <c r="F79" s="342"/>
      <c r="G79" s="342"/>
      <c r="H79" s="342"/>
      <c r="I79" s="343"/>
      <c r="J79" s="9"/>
      <c r="K79" s="10"/>
      <c r="L79" s="10"/>
      <c r="M79" s="9"/>
      <c r="N79" s="188"/>
      <c r="O79" s="55"/>
      <c r="P79" s="52"/>
      <c r="Q79" s="52"/>
      <c r="R79" s="92">
        <f>IF(K79="",INDEX(EUconst_DistributionCorrection,1),INDEX(EUconst_DistributionCorrection,MATCH(K79,EUconst_DistributionType,0)))</f>
        <v>1</v>
      </c>
      <c r="S79" s="93">
        <f>IF(OR(L79="",K79=INDEX(EUconst_DistributionType,2),K79=INDEX(EUconst_DistributionType,3)),INDEX(EUconst_ConfidenceLevel,1),INDEX(EUconst_ConfidenceLevel,MATCH(L79,EUconst_UncertaintyType,0)))</f>
        <v>0.682689250166422</v>
      </c>
      <c r="T79" s="94">
        <f>IF(N79="",2,INDEX(EUconst_CorrelationFactor,MATCH(N79,EUconst_CorrelationType,0)))</f>
        <v>2</v>
      </c>
      <c r="U79" s="189">
        <f>IF(M79=INDEX(EUconst_InService,1),1,IF(N79="",2,N79))</f>
        <v>2</v>
      </c>
      <c r="V79" s="94">
        <f>V78</f>
        <v>1</v>
      </c>
      <c r="W79" s="135">
        <f>IF(J79="","",(J79*U79/R79/TINV(1-S79,10^6))^V79)</f>
      </c>
      <c r="X79" s="97" t="b">
        <f>OR(INDEX(EUconst_DistributionType,2)=K79,INDEX(EUconst_DistributionType,3)=K79)</f>
        <v>0</v>
      </c>
      <c r="Y79" s="97" t="b">
        <f>M79=INDEX(EUconst_InService,1)</f>
        <v>0</v>
      </c>
      <c r="Z79" s="76">
        <f>IF(H79="","",ABS(I79)^T79*(ABS(H79)*J79/R79/TINV(1-S79,10^6))^2)</f>
      </c>
    </row>
    <row r="80" spans="1:26" s="77" customFormat="1" ht="4.5" customHeight="1">
      <c r="A80" s="52"/>
      <c r="B80" s="53"/>
      <c r="C80" s="79"/>
      <c r="D80" s="16"/>
      <c r="E80" s="80"/>
      <c r="F80" s="80"/>
      <c r="G80" s="80"/>
      <c r="H80" s="80"/>
      <c r="I80" s="80"/>
      <c r="J80" s="80"/>
      <c r="K80" s="80"/>
      <c r="L80" s="80"/>
      <c r="M80" s="80"/>
      <c r="N80" s="80"/>
      <c r="O80" s="55"/>
      <c r="P80" s="52"/>
      <c r="Q80" s="52"/>
      <c r="R80" s="52"/>
      <c r="S80" s="52"/>
      <c r="T80" s="52"/>
      <c r="U80" s="52"/>
      <c r="V80" s="52"/>
      <c r="W80" s="52"/>
      <c r="X80" s="52"/>
      <c r="Y80" s="52"/>
      <c r="Z80" s="76"/>
    </row>
    <row r="81" spans="1:26" s="77" customFormat="1" ht="12.75" customHeight="1">
      <c r="A81" s="52"/>
      <c r="B81" s="53"/>
      <c r="C81" s="79"/>
      <c r="D81" s="87" t="s">
        <v>259</v>
      </c>
      <c r="E81" s="344" t="str">
        <f>Translations!$B$121</f>
        <v>Are inputs under a) correlated or uncorrelated?</v>
      </c>
      <c r="F81" s="344"/>
      <c r="G81" s="344"/>
      <c r="H81" s="344"/>
      <c r="I81" s="345"/>
      <c r="J81" s="12"/>
      <c r="O81" s="55"/>
      <c r="P81" s="52"/>
      <c r="Q81" s="52"/>
      <c r="R81" s="52"/>
      <c r="S81" s="52"/>
      <c r="T81" s="94">
        <f>IF(J81="",2,INDEX(EUconst_CorrelationFactor,MATCH(J81,EUconst_CorrelationType,0)))</f>
        <v>2</v>
      </c>
      <c r="U81" s="52"/>
      <c r="V81" s="52"/>
      <c r="W81" s="52"/>
      <c r="X81" s="52"/>
      <c r="Y81" s="52"/>
      <c r="Z81" s="76"/>
    </row>
    <row r="82" spans="1:26" s="77" customFormat="1" ht="25.5" customHeight="1">
      <c r="A82" s="52"/>
      <c r="B82" s="53"/>
      <c r="C82" s="79"/>
      <c r="D82" s="87"/>
      <c r="E82" s="310" t="str">
        <f>Translations!$B$122</f>
        <v>Please indicate here if the inputs i. to v. under point a) are correlated or uncorrelated. If left empty, it is assumed that the input quantities are correlated.</v>
      </c>
      <c r="F82" s="310"/>
      <c r="G82" s="310"/>
      <c r="H82" s="310"/>
      <c r="I82" s="310"/>
      <c r="J82" s="310"/>
      <c r="K82" s="310"/>
      <c r="O82" s="55"/>
      <c r="P82" s="52"/>
      <c r="Q82" s="52"/>
      <c r="R82" s="52"/>
      <c r="S82" s="52"/>
      <c r="T82" s="106"/>
      <c r="U82" s="52"/>
      <c r="V82" s="52"/>
      <c r="W82" s="52"/>
      <c r="X82" s="52"/>
      <c r="Y82" s="52"/>
      <c r="Z82" s="76"/>
    </row>
    <row r="83" spans="1:26" s="77" customFormat="1" ht="4.5" customHeight="1">
      <c r="A83" s="52"/>
      <c r="B83" s="53"/>
      <c r="C83" s="79"/>
      <c r="D83" s="16"/>
      <c r="E83" s="80"/>
      <c r="F83" s="80"/>
      <c r="G83" s="80"/>
      <c r="H83" s="80"/>
      <c r="J83" s="80"/>
      <c r="K83" s="80"/>
      <c r="O83" s="55"/>
      <c r="P83" s="52"/>
      <c r="Q83" s="52"/>
      <c r="R83" s="52"/>
      <c r="S83" s="52"/>
      <c r="T83" s="52"/>
      <c r="U83" s="52"/>
      <c r="V83" s="52"/>
      <c r="W83" s="52"/>
      <c r="X83" s="52"/>
      <c r="Y83" s="52"/>
      <c r="Z83" s="76"/>
    </row>
    <row r="84" spans="1:26" s="77" customFormat="1" ht="12.75" customHeight="1">
      <c r="A84" s="52"/>
      <c r="B84" s="53"/>
      <c r="C84" s="79"/>
      <c r="D84" s="87" t="s">
        <v>260</v>
      </c>
      <c r="E84" s="318" t="str">
        <f>Translations!$B$123</f>
        <v>Total uncertainty (k=1)</v>
      </c>
      <c r="F84" s="318"/>
      <c r="G84" s="318"/>
      <c r="H84" s="318"/>
      <c r="I84" s="346"/>
      <c r="J84" s="116">
        <f>IF(COUNT(W75:W79)=0,"",SUM(W75:W79)^(1/(3-T81)))</f>
      </c>
      <c r="L84" s="80"/>
      <c r="M84" s="117"/>
      <c r="N84" s="80"/>
      <c r="O84" s="55"/>
      <c r="P84" s="52"/>
      <c r="Q84" s="52"/>
      <c r="R84" s="52"/>
      <c r="S84" s="52"/>
      <c r="T84" s="52"/>
      <c r="U84" s="52"/>
      <c r="V84" s="52"/>
      <c r="W84" s="52"/>
      <c r="X84" s="52"/>
      <c r="Y84" s="52"/>
      <c r="Z84" s="76"/>
    </row>
    <row r="85" spans="1:26" s="77" customFormat="1" ht="12.75" customHeight="1">
      <c r="A85" s="52"/>
      <c r="B85" s="53"/>
      <c r="C85" s="79"/>
      <c r="D85" s="87" t="s">
        <v>262</v>
      </c>
      <c r="E85" s="318" t="str">
        <f>Translations!$B$124</f>
        <v>Total uncertainty (k=2)</v>
      </c>
      <c r="F85" s="318"/>
      <c r="G85" s="318"/>
      <c r="H85" s="318"/>
      <c r="I85" s="346"/>
      <c r="J85" s="119">
        <f>IF(J84="","",J84*2)</f>
      </c>
      <c r="L85" s="80"/>
      <c r="M85" s="80"/>
      <c r="N85" s="80"/>
      <c r="O85" s="55"/>
      <c r="P85" s="52"/>
      <c r="Q85" s="52"/>
      <c r="R85" s="52"/>
      <c r="S85" s="52"/>
      <c r="T85" s="52"/>
      <c r="U85" s="52"/>
      <c r="V85" s="52"/>
      <c r="W85" s="121"/>
      <c r="X85" s="121"/>
      <c r="Y85" s="121"/>
      <c r="Z85" s="76"/>
    </row>
    <row r="86" spans="1:26" s="77" customFormat="1" ht="25.5" customHeight="1">
      <c r="A86" s="52"/>
      <c r="B86" s="53"/>
      <c r="C86" s="79"/>
      <c r="D86" s="16"/>
      <c r="E86" s="311" t="str">
        <f>Translations!$B$114</f>
        <v>This is the overall uncertainty associated with the annual quantity. The value displayed here is the uncertainty which has to be compared with the threshold of the required tier to check compliance.</v>
      </c>
      <c r="F86" s="311"/>
      <c r="G86" s="311"/>
      <c r="H86" s="311"/>
      <c r="I86" s="311"/>
      <c r="J86" s="311"/>
      <c r="K86" s="311"/>
      <c r="L86" s="80"/>
      <c r="M86" s="80"/>
      <c r="N86" s="80"/>
      <c r="O86" s="55"/>
      <c r="P86" s="52"/>
      <c r="Q86" s="52"/>
      <c r="R86" s="52"/>
      <c r="S86" s="52"/>
      <c r="T86" s="52"/>
      <c r="U86" s="52"/>
      <c r="V86" s="52"/>
      <c r="W86" s="52"/>
      <c r="X86" s="52"/>
      <c r="Y86" s="52"/>
      <c r="Z86" s="76"/>
    </row>
    <row r="87" spans="1:31" ht="12.75" customHeight="1" thickBot="1">
      <c r="A87" s="65"/>
      <c r="B87" s="53"/>
      <c r="C87" s="66"/>
      <c r="D87" s="67"/>
      <c r="E87" s="68"/>
      <c r="F87" s="69"/>
      <c r="G87" s="70"/>
      <c r="H87" s="70"/>
      <c r="I87" s="70"/>
      <c r="J87" s="70"/>
      <c r="K87" s="70"/>
      <c r="L87" s="70"/>
      <c r="M87" s="70"/>
      <c r="N87" s="70"/>
      <c r="O87" s="71"/>
      <c r="P87" s="72"/>
      <c r="Q87" s="72"/>
      <c r="R87" s="72"/>
      <c r="S87" s="72"/>
      <c r="T87" s="72"/>
      <c r="U87" s="72"/>
      <c r="V87" s="72"/>
      <c r="W87" s="73"/>
      <c r="X87" s="73"/>
      <c r="Y87" s="73"/>
      <c r="Z87" s="74"/>
      <c r="AA87" s="75"/>
      <c r="AB87" s="75"/>
      <c r="AC87" s="75"/>
      <c r="AD87" s="75"/>
      <c r="AE87" s="75"/>
    </row>
    <row r="88" spans="1:26" s="77" customFormat="1" ht="12.75" customHeight="1" thickBot="1">
      <c r="A88" s="52"/>
      <c r="B88" s="53"/>
      <c r="C88" s="16"/>
      <c r="D88" s="16"/>
      <c r="E88" s="16"/>
      <c r="F88" s="16"/>
      <c r="G88" s="16"/>
      <c r="H88" s="16"/>
      <c r="I88" s="16"/>
      <c r="J88" s="16"/>
      <c r="K88" s="16"/>
      <c r="L88" s="16"/>
      <c r="M88" s="16"/>
      <c r="N88" s="16"/>
      <c r="O88" s="55"/>
      <c r="P88" s="52"/>
      <c r="Q88" s="52"/>
      <c r="R88" s="52"/>
      <c r="S88" s="52"/>
      <c r="T88" s="52"/>
      <c r="U88" s="52"/>
      <c r="V88" s="52"/>
      <c r="W88" s="52"/>
      <c r="X88" s="52"/>
      <c r="Y88" s="52"/>
      <c r="Z88" s="76"/>
    </row>
    <row r="89" spans="1:26" s="77" customFormat="1" ht="15.75" customHeight="1" thickBot="1">
      <c r="A89" s="52"/>
      <c r="B89" s="53"/>
      <c r="C89" s="78">
        <f>C51+1</f>
        <v>3</v>
      </c>
      <c r="D89" s="16"/>
      <c r="E89" s="324" t="str">
        <f>Translations!$B$53</f>
        <v>This is an optional tool for calculating the uncertainty associated with the measurement of annual quantities</v>
      </c>
      <c r="F89" s="324"/>
      <c r="G89" s="324"/>
      <c r="H89" s="324"/>
      <c r="I89" s="324"/>
      <c r="J89" s="324"/>
      <c r="K89" s="324"/>
      <c r="L89" s="324"/>
      <c r="M89" s="324"/>
      <c r="N89" s="324"/>
      <c r="O89" s="55"/>
      <c r="P89" s="52"/>
      <c r="Q89" s="52"/>
      <c r="R89" s="52"/>
      <c r="S89" s="52"/>
      <c r="T89" s="52"/>
      <c r="U89" s="52"/>
      <c r="V89" s="52"/>
      <c r="W89" s="52"/>
      <c r="X89" s="52"/>
      <c r="Y89" s="52"/>
      <c r="Z89" s="76"/>
    </row>
    <row r="90" spans="1:26" s="77" customFormat="1" ht="4.5" customHeight="1">
      <c r="A90" s="52"/>
      <c r="B90" s="53"/>
      <c r="C90" s="79"/>
      <c r="D90" s="16"/>
      <c r="E90" s="80"/>
      <c r="F90" s="80"/>
      <c r="G90" s="80"/>
      <c r="H90" s="80"/>
      <c r="I90" s="80"/>
      <c r="J90" s="80"/>
      <c r="K90" s="80"/>
      <c r="L90" s="80"/>
      <c r="M90" s="80"/>
      <c r="N90" s="80"/>
      <c r="O90" s="55"/>
      <c r="P90" s="52"/>
      <c r="Q90" s="52"/>
      <c r="R90" s="52"/>
      <c r="S90" s="52"/>
      <c r="T90" s="52"/>
      <c r="U90" s="52"/>
      <c r="V90" s="52"/>
      <c r="W90" s="52"/>
      <c r="X90" s="52"/>
      <c r="Y90" s="52"/>
      <c r="Z90" s="76"/>
    </row>
    <row r="91" spans="1:26" s="77" customFormat="1" ht="12.75" customHeight="1">
      <c r="A91" s="52"/>
      <c r="B91" s="53"/>
      <c r="C91" s="79"/>
      <c r="D91" s="16"/>
      <c r="E91" s="319" t="str">
        <f>Translations!$B$117</f>
        <v>Uncertainty related to the input quantity</v>
      </c>
      <c r="F91" s="312" t="str">
        <f>Translations!$B$68</f>
        <v>Please enter here the relative uncertainty associated with each measurement, expressed as %.</v>
      </c>
      <c r="G91" s="312"/>
      <c r="H91" s="312"/>
      <c r="I91" s="312"/>
      <c r="J91" s="312"/>
      <c r="K91" s="312"/>
      <c r="L91" s="312"/>
      <c r="M91" s="312"/>
      <c r="N91" s="312"/>
      <c r="O91" s="55"/>
      <c r="P91" s="52"/>
      <c r="Q91" s="52"/>
      <c r="R91" s="52"/>
      <c r="S91" s="52"/>
      <c r="T91" s="52"/>
      <c r="U91" s="52"/>
      <c r="V91" s="52"/>
      <c r="W91" s="52"/>
      <c r="X91" s="52"/>
      <c r="Y91" s="52"/>
      <c r="Z91" s="76"/>
    </row>
    <row r="92" spans="1:26" s="77" customFormat="1" ht="25.5" customHeight="1">
      <c r="A92" s="52"/>
      <c r="B92" s="53"/>
      <c r="C92" s="79"/>
      <c r="D92" s="16"/>
      <c r="E92" s="320"/>
      <c r="F92" s="312" t="str">
        <f>Translations!$B$70</f>
        <v>The uncertainty can be obtained from different sources, e.g. maximum permissible errors in service in legal metrological control, results from calibration, manufacturer's specification, etc.</v>
      </c>
      <c r="G92" s="312"/>
      <c r="H92" s="312"/>
      <c r="I92" s="312"/>
      <c r="J92" s="312"/>
      <c r="K92" s="312"/>
      <c r="L92" s="312"/>
      <c r="M92" s="312"/>
      <c r="N92" s="312"/>
      <c r="O92" s="55"/>
      <c r="P92" s="52"/>
      <c r="Q92" s="52"/>
      <c r="R92" s="52"/>
      <c r="S92" s="52"/>
      <c r="T92" s="52"/>
      <c r="U92" s="52"/>
      <c r="V92" s="52"/>
      <c r="W92" s="52"/>
      <c r="X92" s="52"/>
      <c r="Y92" s="52"/>
      <c r="Z92" s="76"/>
    </row>
    <row r="93" spans="1:26" s="77" customFormat="1" ht="25.5" customHeight="1">
      <c r="A93" s="52"/>
      <c r="B93" s="53"/>
      <c r="C93" s="79"/>
      <c r="D93" s="16"/>
      <c r="E93" s="321"/>
      <c r="F93" s="312" t="str">
        <f>Translations!$B$71</f>
        <v>The type of uncertainty distribution and the coverage (standard or expanded) associated with that percentage will have to be provided in the following columns (see below.)</v>
      </c>
      <c r="G93" s="312"/>
      <c r="H93" s="312"/>
      <c r="I93" s="312"/>
      <c r="J93" s="312"/>
      <c r="K93" s="312"/>
      <c r="L93" s="312"/>
      <c r="M93" s="312"/>
      <c r="N93" s="312"/>
      <c r="O93" s="55"/>
      <c r="P93" s="52"/>
      <c r="Q93" s="52"/>
      <c r="R93" s="52"/>
      <c r="S93" s="52"/>
      <c r="T93" s="52"/>
      <c r="U93" s="52"/>
      <c r="V93" s="52"/>
      <c r="W93" s="52"/>
      <c r="X93" s="52"/>
      <c r="Y93" s="52"/>
      <c r="Z93" s="76"/>
    </row>
    <row r="94" spans="1:26" s="77" customFormat="1" ht="12.75" customHeight="1">
      <c r="A94" s="52"/>
      <c r="B94" s="53"/>
      <c r="C94" s="79"/>
      <c r="D94" s="16"/>
      <c r="E94" s="319" t="str">
        <f>Translations!$B$72</f>
        <v>Type of distribution</v>
      </c>
      <c r="F94" s="312" t="str">
        <f>Translations!$B$73</f>
        <v>Please enter here the relevant type of uncertainty distribution choosing one of the following from the drop-down list:</v>
      </c>
      <c r="G94" s="312"/>
      <c r="H94" s="312"/>
      <c r="I94" s="312"/>
      <c r="J94" s="312"/>
      <c r="K94" s="312"/>
      <c r="L94" s="312"/>
      <c r="M94" s="312"/>
      <c r="N94" s="312"/>
      <c r="O94" s="55"/>
      <c r="P94" s="52"/>
      <c r="Q94" s="52"/>
      <c r="R94" s="52"/>
      <c r="S94" s="52"/>
      <c r="T94" s="52"/>
      <c r="U94" s="52"/>
      <c r="V94" s="52"/>
      <c r="W94" s="52"/>
      <c r="X94" s="52"/>
      <c r="Y94" s="52"/>
      <c r="Z94" s="76"/>
    </row>
    <row r="95" spans="1:26" s="77" customFormat="1" ht="25.5" customHeight="1">
      <c r="A95" s="81"/>
      <c r="B95" s="53"/>
      <c r="C95" s="16"/>
      <c r="D95" s="16"/>
      <c r="E95" s="320"/>
      <c r="F95" s="86" t="s">
        <v>69</v>
      </c>
      <c r="G95" s="310" t="str">
        <f>Translations!$B$74</f>
        <v>normal distribution: this type of distribution typically occurs for uncertainties provided in calibration reports, manufacturer’s specifications and combined uncertainties.</v>
      </c>
      <c r="H95" s="310"/>
      <c r="I95" s="310"/>
      <c r="J95" s="310"/>
      <c r="K95" s="310"/>
      <c r="L95" s="310"/>
      <c r="M95" s="310"/>
      <c r="N95" s="310"/>
      <c r="O95" s="83"/>
      <c r="P95" s="84"/>
      <c r="Q95" s="84"/>
      <c r="R95" s="84"/>
      <c r="S95" s="84"/>
      <c r="T95" s="84"/>
      <c r="U95" s="84"/>
      <c r="V95" s="84"/>
      <c r="W95" s="85"/>
      <c r="X95" s="85"/>
      <c r="Y95" s="85"/>
      <c r="Z95" s="76"/>
    </row>
    <row r="96" spans="1:26" s="77" customFormat="1" ht="12.75" customHeight="1">
      <c r="A96" s="81"/>
      <c r="B96" s="53"/>
      <c r="C96" s="16"/>
      <c r="D96" s="16"/>
      <c r="E96" s="320"/>
      <c r="F96" s="86" t="s">
        <v>69</v>
      </c>
      <c r="G96" s="310" t="str">
        <f>Translations!$B$118</f>
        <v>rectangular distribution: this type of distribution typically occurs for maximum permissible errors, tolerances and uncertainties provided in reference books.
• Tolerances
• Reference book values</v>
      </c>
      <c r="H96" s="310"/>
      <c r="I96" s="310"/>
      <c r="J96" s="310"/>
      <c r="K96" s="310"/>
      <c r="L96" s="310"/>
      <c r="M96" s="310"/>
      <c r="N96" s="310"/>
      <c r="O96" s="83"/>
      <c r="P96" s="84"/>
      <c r="Q96" s="84"/>
      <c r="R96" s="84"/>
      <c r="S96" s="84"/>
      <c r="T96" s="84"/>
      <c r="U96" s="84"/>
      <c r="V96" s="84"/>
      <c r="W96" s="85"/>
      <c r="X96" s="85"/>
      <c r="Y96" s="85"/>
      <c r="Z96" s="76"/>
    </row>
    <row r="97" spans="1:26" s="77" customFormat="1" ht="25.5" customHeight="1">
      <c r="A97" s="81"/>
      <c r="B97" s="53"/>
      <c r="C97" s="16"/>
      <c r="D97" s="16"/>
      <c r="E97" s="320"/>
      <c r="F97" s="86" t="s">
        <v>69</v>
      </c>
      <c r="G97" s="310" t="str">
        <f>Translations!$B$76</f>
        <v>triangular distribution: this type of distribution is typically used e.g. where there is only limited sample data for a population, cases where the relationship between variables is known but data is scarce, etc.</v>
      </c>
      <c r="H97" s="310"/>
      <c r="I97" s="310"/>
      <c r="J97" s="310"/>
      <c r="K97" s="310"/>
      <c r="L97" s="310"/>
      <c r="M97" s="310"/>
      <c r="N97" s="310"/>
      <c r="O97" s="83"/>
      <c r="P97" s="84"/>
      <c r="Q97" s="84"/>
      <c r="R97" s="84"/>
      <c r="S97" s="84"/>
      <c r="T97" s="84"/>
      <c r="U97" s="84"/>
      <c r="V97" s="84"/>
      <c r="W97" s="85"/>
      <c r="X97" s="85"/>
      <c r="Y97" s="85"/>
      <c r="Z97" s="76"/>
    </row>
    <row r="98" spans="1:26" s="77" customFormat="1" ht="12.75" customHeight="1">
      <c r="A98" s="81"/>
      <c r="B98" s="53"/>
      <c r="C98" s="16"/>
      <c r="D98" s="16"/>
      <c r="E98" s="321"/>
      <c r="F98" s="86" t="s">
        <v>69</v>
      </c>
      <c r="G98" s="315" t="str">
        <f>Translations!$B$119</f>
        <v>unknown distribution: if the distribution is unknown, a rectangular distribution is assumed.</v>
      </c>
      <c r="H98" s="315"/>
      <c r="I98" s="315"/>
      <c r="J98" s="315"/>
      <c r="K98" s="315"/>
      <c r="L98" s="315"/>
      <c r="M98" s="315"/>
      <c r="N98" s="315"/>
      <c r="O98" s="83"/>
      <c r="P98" s="84"/>
      <c r="Q98" s="84"/>
      <c r="R98" s="84"/>
      <c r="S98" s="84"/>
      <c r="T98" s="84"/>
      <c r="U98" s="84"/>
      <c r="V98" s="84"/>
      <c r="W98" s="85"/>
      <c r="X98" s="85"/>
      <c r="Y98" s="85"/>
      <c r="Z98" s="76"/>
    </row>
    <row r="99" spans="1:26" s="77" customFormat="1" ht="12.75" customHeight="1">
      <c r="A99" s="52"/>
      <c r="B99" s="53"/>
      <c r="C99" s="79"/>
      <c r="D99" s="16"/>
      <c r="E99" s="319" t="str">
        <f>Translations!$B$78</f>
        <v>Standard or expanded uncertainty?</v>
      </c>
      <c r="F99" s="312" t="str">
        <f>Translations!$B$79</f>
        <v>For normal distributions, please enter here whether the uncertainty provided is the standard (1σ, k=1, 68%) or expanded (2σ, k=2, 95%) uncertainty.</v>
      </c>
      <c r="G99" s="312"/>
      <c r="H99" s="312"/>
      <c r="I99" s="312"/>
      <c r="J99" s="312"/>
      <c r="K99" s="312"/>
      <c r="L99" s="312"/>
      <c r="M99" s="312"/>
      <c r="N99" s="312"/>
      <c r="O99" s="55"/>
      <c r="P99" s="52"/>
      <c r="Q99" s="52"/>
      <c r="R99" s="52"/>
      <c r="S99" s="52"/>
      <c r="T99" s="52"/>
      <c r="U99" s="52"/>
      <c r="V99" s="52"/>
      <c r="W99" s="52"/>
      <c r="X99" s="52"/>
      <c r="Y99" s="52"/>
      <c r="Z99" s="76"/>
    </row>
    <row r="100" spans="1:26" s="77" customFormat="1" ht="25.5" customHeight="1">
      <c r="A100" s="52"/>
      <c r="B100" s="53"/>
      <c r="C100" s="79"/>
      <c r="D100" s="16"/>
      <c r="E100" s="321"/>
      <c r="F100" s="312" t="str">
        <f>Translations!$B$80</f>
        <v>For all other types of distribution, entries here are not relevant and the cell will be greyed out.</v>
      </c>
      <c r="G100" s="312"/>
      <c r="H100" s="312"/>
      <c r="I100" s="312"/>
      <c r="J100" s="312"/>
      <c r="K100" s="312"/>
      <c r="L100" s="312"/>
      <c r="M100" s="312"/>
      <c r="N100" s="312"/>
      <c r="O100" s="55"/>
      <c r="P100" s="52"/>
      <c r="Q100" s="52"/>
      <c r="R100" s="52"/>
      <c r="S100" s="52"/>
      <c r="T100" s="52"/>
      <c r="U100" s="52"/>
      <c r="V100" s="52"/>
      <c r="W100" s="52"/>
      <c r="X100" s="52"/>
      <c r="Y100" s="52"/>
      <c r="Z100" s="76"/>
    </row>
    <row r="101" spans="1:26" s="77" customFormat="1" ht="25.5" customHeight="1">
      <c r="A101" s="52"/>
      <c r="B101" s="53"/>
      <c r="C101" s="79"/>
      <c r="D101" s="16"/>
      <c r="E101" s="319" t="str">
        <f>Translations!$B$81</f>
        <v>Value "in service"?</v>
      </c>
      <c r="F101"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01" s="312"/>
      <c r="H101" s="312"/>
      <c r="I101" s="312"/>
      <c r="J101" s="312"/>
      <c r="K101" s="312"/>
      <c r="L101" s="312"/>
      <c r="M101" s="312"/>
      <c r="N101" s="312"/>
      <c r="O101" s="55"/>
      <c r="P101" s="52"/>
      <c r="Q101" s="52"/>
      <c r="R101" s="52"/>
      <c r="S101" s="52"/>
      <c r="T101" s="52"/>
      <c r="U101" s="52"/>
      <c r="V101" s="52"/>
      <c r="W101" s="52"/>
      <c r="X101" s="52"/>
      <c r="Y101" s="52"/>
      <c r="Z101" s="76"/>
    </row>
    <row r="102" spans="1:26" s="77" customFormat="1" ht="25.5" customHeight="1">
      <c r="A102" s="52"/>
      <c r="B102" s="53"/>
      <c r="C102" s="79"/>
      <c r="D102" s="16"/>
      <c r="E102" s="321"/>
      <c r="F102" s="312" t="str">
        <f>Translations!$B$83</f>
        <v>The uncertainty would be "not in service" if it relates e.g. to the maximum permissible error (but not in service), calibration certificates etc.</v>
      </c>
      <c r="G102" s="312"/>
      <c r="H102" s="312"/>
      <c r="I102" s="312"/>
      <c r="J102" s="312"/>
      <c r="K102" s="312"/>
      <c r="L102" s="312"/>
      <c r="M102" s="312"/>
      <c r="N102" s="312"/>
      <c r="O102" s="55"/>
      <c r="P102" s="52"/>
      <c r="Q102" s="52"/>
      <c r="R102" s="52"/>
      <c r="S102" s="52"/>
      <c r="T102" s="52"/>
      <c r="U102" s="52"/>
      <c r="V102" s="52"/>
      <c r="W102" s="52"/>
      <c r="X102" s="52"/>
      <c r="Y102" s="52"/>
      <c r="Z102" s="76"/>
    </row>
    <row r="103" spans="1:26" s="77" customFormat="1" ht="12.75" customHeight="1">
      <c r="A103" s="52"/>
      <c r="B103" s="53"/>
      <c r="C103" s="79"/>
      <c r="D103" s="16"/>
      <c r="E103" s="319" t="str">
        <f>Translations!$B$84</f>
        <v>Conversion factor to "in service"</v>
      </c>
      <c r="F103" s="312" t="str">
        <f>Translations!$B$85</f>
        <v>Please enter here the conversion factor for the uncertainty "in service". If "in service" is selected above, the cell will be greyed out and a value of 1 applied. </v>
      </c>
      <c r="G103" s="312"/>
      <c r="H103" s="312"/>
      <c r="I103" s="312"/>
      <c r="J103" s="312"/>
      <c r="K103" s="312"/>
      <c r="L103" s="312"/>
      <c r="M103" s="312"/>
      <c r="N103" s="312"/>
      <c r="O103" s="55"/>
      <c r="P103" s="52"/>
      <c r="Q103" s="52"/>
      <c r="R103" s="52"/>
      <c r="S103" s="52"/>
      <c r="T103" s="52"/>
      <c r="U103" s="52"/>
      <c r="V103" s="52"/>
      <c r="W103" s="52"/>
      <c r="X103" s="52"/>
      <c r="Y103" s="52"/>
      <c r="Z103" s="76"/>
    </row>
    <row r="104" spans="1:26" s="77" customFormat="1" ht="54.75" customHeight="1">
      <c r="A104" s="52"/>
      <c r="B104" s="53"/>
      <c r="C104" s="79"/>
      <c r="D104" s="16"/>
      <c r="E104" s="326"/>
      <c r="F104"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04" s="336"/>
      <c r="H104" s="336"/>
      <c r="I104" s="336"/>
      <c r="J104" s="336"/>
      <c r="K104" s="336"/>
      <c r="L104" s="336"/>
      <c r="M104" s="336"/>
      <c r="N104" s="336"/>
      <c r="O104" s="55"/>
      <c r="P104" s="52"/>
      <c r="Q104" s="52"/>
      <c r="R104" s="52"/>
      <c r="S104" s="52"/>
      <c r="T104" s="52"/>
      <c r="U104" s="52"/>
      <c r="V104" s="52"/>
      <c r="W104" s="52"/>
      <c r="X104" s="52"/>
      <c r="Y104" s="52"/>
      <c r="Z104" s="76"/>
    </row>
    <row r="105" spans="1:26" s="77" customFormat="1" ht="12.75" customHeight="1">
      <c r="A105" s="52"/>
      <c r="B105" s="53"/>
      <c r="C105" s="79"/>
      <c r="D105" s="16"/>
      <c r="E105" s="321"/>
      <c r="F105" s="340" t="str">
        <f>Translations!$B$87</f>
        <v>If no entries are made here, a value of 2 to convert the uncertainty to "in service" will be applied.</v>
      </c>
      <c r="G105" s="340"/>
      <c r="H105" s="340"/>
      <c r="I105" s="340"/>
      <c r="J105" s="340"/>
      <c r="K105" s="340"/>
      <c r="L105" s="340"/>
      <c r="M105" s="340"/>
      <c r="N105" s="340"/>
      <c r="O105" s="55"/>
      <c r="P105" s="52"/>
      <c r="Q105" s="52"/>
      <c r="R105" s="52"/>
      <c r="S105" s="52"/>
      <c r="T105" s="52"/>
      <c r="U105" s="52"/>
      <c r="V105" s="52"/>
      <c r="W105" s="52"/>
      <c r="X105" s="52"/>
      <c r="Y105" s="52"/>
      <c r="Z105" s="76"/>
    </row>
    <row r="106" spans="1:26" s="77" customFormat="1" ht="12.75" customHeight="1">
      <c r="A106" s="52"/>
      <c r="B106" s="53"/>
      <c r="C106" s="79"/>
      <c r="D106" s="16"/>
      <c r="E106" s="319" t="str">
        <f>Translations!$B$88</f>
        <v>Correlated or uncorrelated?</v>
      </c>
      <c r="F106" s="312" t="str">
        <f>Translations!$B$89</f>
        <v>Please enter here whether the individual measurements are correlated or uncorrelated. </v>
      </c>
      <c r="G106" s="312"/>
      <c r="H106" s="312"/>
      <c r="I106" s="312"/>
      <c r="J106" s="312"/>
      <c r="K106" s="312"/>
      <c r="L106" s="312"/>
      <c r="M106" s="312"/>
      <c r="N106" s="312"/>
      <c r="O106" s="55"/>
      <c r="P106" s="52"/>
      <c r="Q106" s="52"/>
      <c r="R106" s="52"/>
      <c r="S106" s="52"/>
      <c r="T106" s="52"/>
      <c r="U106" s="52"/>
      <c r="V106" s="52"/>
      <c r="W106" s="52"/>
      <c r="X106" s="52"/>
      <c r="Y106" s="52"/>
      <c r="Z106" s="76"/>
    </row>
    <row r="107" spans="1:26" s="77" customFormat="1" ht="49.5" customHeight="1">
      <c r="A107" s="52"/>
      <c r="B107" s="53"/>
      <c r="C107" s="79"/>
      <c r="D107" s="16"/>
      <c r="E107" s="320"/>
      <c r="F107"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07" s="312"/>
      <c r="H107" s="312"/>
      <c r="I107" s="312"/>
      <c r="J107" s="312"/>
      <c r="K107" s="312"/>
      <c r="L107" s="312"/>
      <c r="M107" s="312"/>
      <c r="N107" s="312"/>
      <c r="O107" s="55"/>
      <c r="P107" s="52"/>
      <c r="Q107" s="52"/>
      <c r="R107" s="52"/>
      <c r="S107" s="52"/>
      <c r="T107" s="52"/>
      <c r="U107" s="52"/>
      <c r="V107" s="52"/>
      <c r="W107" s="52"/>
      <c r="X107" s="52"/>
      <c r="Y107" s="52"/>
      <c r="Z107" s="76"/>
    </row>
    <row r="108" spans="1:26" s="77" customFormat="1" ht="24" customHeight="1">
      <c r="A108" s="52"/>
      <c r="B108" s="53"/>
      <c r="C108" s="79"/>
      <c r="D108" s="16"/>
      <c r="E108" s="320"/>
      <c r="F108" s="312" t="str">
        <f>Translations!$B$91</f>
        <v>In practice, input quantities are often correlated because the same physical measurement standard, measuring instrument, reference date, or even measurement method is used in the estimation of their values.</v>
      </c>
      <c r="G108" s="312"/>
      <c r="H108" s="312"/>
      <c r="I108" s="312"/>
      <c r="J108" s="312"/>
      <c r="K108" s="312"/>
      <c r="L108" s="312"/>
      <c r="M108" s="312"/>
      <c r="N108" s="312"/>
      <c r="O108" s="55"/>
      <c r="P108" s="52"/>
      <c r="Q108" s="52"/>
      <c r="R108" s="52"/>
      <c r="S108" s="52"/>
      <c r="T108" s="52"/>
      <c r="U108" s="52"/>
      <c r="V108" s="52"/>
      <c r="W108" s="52"/>
      <c r="X108" s="52"/>
      <c r="Y108" s="52"/>
      <c r="Z108" s="76"/>
    </row>
    <row r="109" spans="1:26" s="77" customFormat="1" ht="24" customHeight="1">
      <c r="A109" s="52"/>
      <c r="B109" s="53"/>
      <c r="C109" s="79"/>
      <c r="D109" s="16"/>
      <c r="E109" s="320"/>
      <c r="F109" s="312" t="str">
        <f>Translations!$B$92</f>
        <v>Example: Each batch of a solid material purchased on the market is measured by the operator's weighbridge. In this case the measurements may have to be assumed as being correlated.</v>
      </c>
      <c r="G109" s="312"/>
      <c r="H109" s="312"/>
      <c r="I109" s="312"/>
      <c r="J109" s="312"/>
      <c r="K109" s="312"/>
      <c r="L109" s="312"/>
      <c r="M109" s="312"/>
      <c r="N109" s="312"/>
      <c r="O109" s="55"/>
      <c r="P109" s="52"/>
      <c r="Q109" s="52"/>
      <c r="R109" s="52"/>
      <c r="S109" s="52"/>
      <c r="T109" s="52"/>
      <c r="U109" s="52"/>
      <c r="V109" s="52"/>
      <c r="W109" s="52"/>
      <c r="X109" s="52"/>
      <c r="Y109" s="52"/>
      <c r="Z109" s="76"/>
    </row>
    <row r="110" spans="1:26" s="77" customFormat="1" ht="12.75" customHeight="1">
      <c r="A110" s="52"/>
      <c r="B110" s="53"/>
      <c r="C110" s="79"/>
      <c r="D110" s="16"/>
      <c r="E110" s="80"/>
      <c r="F110" s="80"/>
      <c r="G110" s="80"/>
      <c r="H110" s="80"/>
      <c r="I110" s="80"/>
      <c r="J110" s="80"/>
      <c r="K110" s="80"/>
      <c r="L110" s="80"/>
      <c r="M110" s="80"/>
      <c r="N110" s="80"/>
      <c r="O110" s="55"/>
      <c r="P110" s="52"/>
      <c r="Q110" s="52"/>
      <c r="R110" s="52"/>
      <c r="S110" s="52"/>
      <c r="T110" s="52"/>
      <c r="U110" s="52"/>
      <c r="V110" s="52"/>
      <c r="W110" s="52"/>
      <c r="X110" s="52"/>
      <c r="Y110" s="52"/>
      <c r="Z110" s="76"/>
    </row>
    <row r="111" spans="1:26" s="77" customFormat="1" ht="12.75" customHeight="1">
      <c r="A111" s="52"/>
      <c r="B111" s="53"/>
      <c r="C111" s="79"/>
      <c r="D111" s="87" t="s">
        <v>254</v>
      </c>
      <c r="E111" s="323" t="str">
        <f>Translations!$B$93</f>
        <v>Amount of fuel or material imported to/consumed within the installation</v>
      </c>
      <c r="F111" s="323"/>
      <c r="G111" s="323"/>
      <c r="H111" s="323"/>
      <c r="I111" s="323"/>
      <c r="J111" s="323"/>
      <c r="K111" s="323"/>
      <c r="L111" s="323"/>
      <c r="M111" s="323"/>
      <c r="N111" s="322"/>
      <c r="O111" s="55"/>
      <c r="P111" s="52"/>
      <c r="Q111" s="52"/>
      <c r="R111" s="52"/>
      <c r="S111" s="52"/>
      <c r="T111" s="52"/>
      <c r="U111" s="52"/>
      <c r="V111" s="52"/>
      <c r="W111" s="52"/>
      <c r="X111" s="52"/>
      <c r="Y111" s="52"/>
      <c r="Z111" s="76"/>
    </row>
    <row r="112" spans="1:26" s="77" customFormat="1" ht="37.5" customHeight="1">
      <c r="A112" s="52"/>
      <c r="B112" s="53"/>
      <c r="C112" s="79"/>
      <c r="D112" s="16"/>
      <c r="E112" s="347" t="str">
        <f>Translations!$B$120</f>
        <v>Input quantity - name of parameter</v>
      </c>
      <c r="F112" s="348"/>
      <c r="G112" s="348"/>
      <c r="H112" s="348"/>
      <c r="I112" s="349"/>
      <c r="J112" s="88" t="str">
        <f>Translations!$B$117</f>
        <v>Uncertainty related to the input quantity</v>
      </c>
      <c r="K112" s="88" t="str">
        <f>Translations!$B$72</f>
        <v>Type of distribution</v>
      </c>
      <c r="L112" s="88" t="str">
        <f>Translations!$B$78</f>
        <v>Standard or expanded uncertainty?</v>
      </c>
      <c r="M112" s="88" t="str">
        <f>Translations!$B$81</f>
        <v>Value "in service"?</v>
      </c>
      <c r="N112" s="88" t="str">
        <f>Translations!$B$84</f>
        <v>Conversion factor to "in service"</v>
      </c>
      <c r="O112" s="55"/>
      <c r="P112" s="52"/>
      <c r="Q112" s="52"/>
      <c r="R112" s="89" t="s">
        <v>226</v>
      </c>
      <c r="S112" s="89" t="s">
        <v>224</v>
      </c>
      <c r="T112" s="89" t="s">
        <v>225</v>
      </c>
      <c r="U112" s="89" t="s">
        <v>305</v>
      </c>
      <c r="V112" s="52" t="s">
        <v>242</v>
      </c>
      <c r="W112" s="89" t="s">
        <v>227</v>
      </c>
      <c r="X112" s="89" t="s">
        <v>228</v>
      </c>
      <c r="Y112" s="89" t="s">
        <v>306</v>
      </c>
      <c r="Z112" s="76"/>
    </row>
    <row r="113" spans="1:26" s="77" customFormat="1" ht="12.75" customHeight="1">
      <c r="A113" s="52"/>
      <c r="B113" s="53"/>
      <c r="C113" s="79"/>
      <c r="D113" s="90" t="s">
        <v>255</v>
      </c>
      <c r="E113" s="350"/>
      <c r="F113" s="351"/>
      <c r="G113" s="351"/>
      <c r="H113" s="351"/>
      <c r="I113" s="352"/>
      <c r="J113" s="3"/>
      <c r="K113" s="4"/>
      <c r="L113" s="4"/>
      <c r="M113" s="6"/>
      <c r="N113" s="186"/>
      <c r="O113" s="55"/>
      <c r="P113" s="52"/>
      <c r="Q113" s="52"/>
      <c r="R113" s="92">
        <f>IF(K113="",INDEX(EUconst_DistributionCorrection,1),INDEX(EUconst_DistributionCorrection,MATCH(K113,EUconst_DistributionType,0)))</f>
        <v>1</v>
      </c>
      <c r="S113" s="93">
        <f>IF(OR(L113="",K113=INDEX(EUconst_DistributionType,2),K113=INDEX(EUconst_DistributionType,3)),INDEX(EUconst_ConfidenceLevel,1),INDEX(EUconst_ConfidenceLevel,MATCH(L113,EUconst_UncertaintyType,0)))</f>
        <v>0.682689250166422</v>
      </c>
      <c r="T113" s="94">
        <f>IF(N113="",2,INDEX(EUconst_CorrelationFactor,MATCH(N113,EUconst_CorrelationType,0)))</f>
        <v>2</v>
      </c>
      <c r="U113" s="189">
        <f>IF(M113=INDEX(EUconst_InService,1),1,IF(N113="",2,N113))</f>
        <v>2</v>
      </c>
      <c r="V113" s="94">
        <f>IF(J119="",1,3-T119)</f>
        <v>1</v>
      </c>
      <c r="W113" s="135">
        <f>IF(J113="","",(J113*U113/R113/TINV(1-S113,10^6))^V113)</f>
      </c>
      <c r="X113" s="97" t="b">
        <f>OR(INDEX(EUconst_DistributionType,2)=K113,INDEX(EUconst_DistributionType,3)=K113)</f>
        <v>0</v>
      </c>
      <c r="Y113" s="97" t="b">
        <f>M113=INDEX(EUconst_InService,1)</f>
        <v>0</v>
      </c>
      <c r="Z113" s="76"/>
    </row>
    <row r="114" spans="1:26" s="77" customFormat="1" ht="12.75" customHeight="1">
      <c r="A114" s="52"/>
      <c r="B114" s="53"/>
      <c r="C114" s="79"/>
      <c r="D114" s="90" t="s">
        <v>256</v>
      </c>
      <c r="E114" s="341"/>
      <c r="F114" s="342"/>
      <c r="G114" s="342"/>
      <c r="H114" s="342"/>
      <c r="I114" s="343"/>
      <c r="J114" s="6"/>
      <c r="K114" s="7"/>
      <c r="L114" s="7"/>
      <c r="M114" s="6"/>
      <c r="N114" s="187"/>
      <c r="O114" s="55"/>
      <c r="P114" s="52"/>
      <c r="Q114" s="52"/>
      <c r="R114" s="92">
        <f>IF(K114="",INDEX(EUconst_DistributionCorrection,1),INDEX(EUconst_DistributionCorrection,MATCH(K114,EUconst_DistributionType,0)))</f>
        <v>1</v>
      </c>
      <c r="S114" s="93">
        <f>IF(OR(L114="",K114=INDEX(EUconst_DistributionType,2),K114=INDEX(EUconst_DistributionType,3)),INDEX(EUconst_ConfidenceLevel,1),INDEX(EUconst_ConfidenceLevel,MATCH(L114,EUconst_UncertaintyType,0)))</f>
        <v>0.682689250166422</v>
      </c>
      <c r="T114" s="94">
        <f>IF(N114="",2,INDEX(EUconst_CorrelationFactor,MATCH(N114,EUconst_CorrelationType,0)))</f>
        <v>2</v>
      </c>
      <c r="U114" s="189">
        <f>IF(M114=INDEX(EUconst_InService,1),1,IF(N114="",2,N114))</f>
        <v>2</v>
      </c>
      <c r="V114" s="94">
        <f>V113</f>
        <v>1</v>
      </c>
      <c r="W114" s="135">
        <f>IF(J114="","",(J114*U114/R114/TINV(1-S114,10^6))^V114)</f>
      </c>
      <c r="X114" s="97" t="b">
        <f>OR(INDEX(EUconst_DistributionType,2)=K114,INDEX(EUconst_DistributionType,3)=K114)</f>
        <v>0</v>
      </c>
      <c r="Y114" s="97" t="b">
        <f>M114=INDEX(EUconst_InService,1)</f>
        <v>0</v>
      </c>
      <c r="Z114" s="76"/>
    </row>
    <row r="115" spans="1:26" s="77" customFormat="1" ht="12.75" customHeight="1">
      <c r="A115" s="52"/>
      <c r="B115" s="53"/>
      <c r="C115" s="79"/>
      <c r="D115" s="90" t="s">
        <v>253</v>
      </c>
      <c r="E115" s="341"/>
      <c r="F115" s="342"/>
      <c r="G115" s="342"/>
      <c r="H115" s="342"/>
      <c r="I115" s="343"/>
      <c r="J115" s="6"/>
      <c r="K115" s="7"/>
      <c r="L115" s="7"/>
      <c r="M115" s="6"/>
      <c r="N115" s="187"/>
      <c r="O115" s="55"/>
      <c r="P115" s="52"/>
      <c r="Q115" s="52"/>
      <c r="R115" s="92">
        <f>IF(K115="",INDEX(EUconst_DistributionCorrection,1),INDEX(EUconst_DistributionCorrection,MATCH(K115,EUconst_DistributionType,0)))</f>
        <v>1</v>
      </c>
      <c r="S115" s="93">
        <f>IF(OR(L115="",K115=INDEX(EUconst_DistributionType,2),K115=INDEX(EUconst_DistributionType,3)),INDEX(EUconst_ConfidenceLevel,1),INDEX(EUconst_ConfidenceLevel,MATCH(L115,EUconst_UncertaintyType,0)))</f>
        <v>0.682689250166422</v>
      </c>
      <c r="T115" s="94">
        <f>IF(N115="",2,INDEX(EUconst_CorrelationFactor,MATCH(N115,EUconst_CorrelationType,0)))</f>
        <v>2</v>
      </c>
      <c r="U115" s="189">
        <f>IF(M115=INDEX(EUconst_InService,1),1,IF(N115="",2,N115))</f>
        <v>2</v>
      </c>
      <c r="V115" s="94">
        <f>V114</f>
        <v>1</v>
      </c>
      <c r="W115" s="135">
        <f>IF(J115="","",(J115*U115/R115/TINV(1-S115,10^6))^V115)</f>
      </c>
      <c r="X115" s="97" t="b">
        <f>OR(INDEX(EUconst_DistributionType,2)=K115,INDEX(EUconst_DistributionType,3)=K115)</f>
        <v>0</v>
      </c>
      <c r="Y115" s="97" t="b">
        <f>M115=INDEX(EUconst_InService,1)</f>
        <v>0</v>
      </c>
      <c r="Z115" s="76"/>
    </row>
    <row r="116" spans="1:26" s="77" customFormat="1" ht="12.75" customHeight="1">
      <c r="A116" s="52"/>
      <c r="B116" s="53"/>
      <c r="C116" s="79"/>
      <c r="D116" s="90" t="s">
        <v>257</v>
      </c>
      <c r="E116" s="341"/>
      <c r="F116" s="342"/>
      <c r="G116" s="342"/>
      <c r="H116" s="342"/>
      <c r="I116" s="343"/>
      <c r="J116" s="6"/>
      <c r="K116" s="7"/>
      <c r="L116" s="7"/>
      <c r="M116" s="6"/>
      <c r="N116" s="187"/>
      <c r="O116" s="55"/>
      <c r="P116" s="52"/>
      <c r="Q116" s="52"/>
      <c r="R116" s="92">
        <f>IF(K116="",INDEX(EUconst_DistributionCorrection,1),INDEX(EUconst_DistributionCorrection,MATCH(K116,EUconst_DistributionType,0)))</f>
        <v>1</v>
      </c>
      <c r="S116" s="93">
        <f>IF(OR(L116="",K116=INDEX(EUconst_DistributionType,2),K116=INDEX(EUconst_DistributionType,3)),INDEX(EUconst_ConfidenceLevel,1),INDEX(EUconst_ConfidenceLevel,MATCH(L116,EUconst_UncertaintyType,0)))</f>
        <v>0.682689250166422</v>
      </c>
      <c r="T116" s="94">
        <f>IF(N116="",2,INDEX(EUconst_CorrelationFactor,MATCH(N116,EUconst_CorrelationType,0)))</f>
        <v>2</v>
      </c>
      <c r="U116" s="189">
        <f>IF(M116=INDEX(EUconst_InService,1),1,IF(N116="",2,N116))</f>
        <v>2</v>
      </c>
      <c r="V116" s="94">
        <f>V115</f>
        <v>1</v>
      </c>
      <c r="W116" s="135">
        <f>IF(J116="","",(J116*U116/R116/TINV(1-S116,10^6))^V116)</f>
      </c>
      <c r="X116" s="97" t="b">
        <f>OR(INDEX(EUconst_DistributionType,2)=K116,INDEX(EUconst_DistributionType,3)=K116)</f>
        <v>0</v>
      </c>
      <c r="Y116" s="97" t="b">
        <f>M116=INDEX(EUconst_InService,1)</f>
        <v>0</v>
      </c>
      <c r="Z116" s="76"/>
    </row>
    <row r="117" spans="1:26" s="77" customFormat="1" ht="12.75" customHeight="1">
      <c r="A117" s="52"/>
      <c r="B117" s="53"/>
      <c r="C117" s="79"/>
      <c r="D117" s="90" t="s">
        <v>258</v>
      </c>
      <c r="E117" s="341"/>
      <c r="F117" s="342"/>
      <c r="G117" s="342"/>
      <c r="H117" s="342"/>
      <c r="I117" s="343"/>
      <c r="J117" s="9"/>
      <c r="K117" s="10"/>
      <c r="L117" s="10"/>
      <c r="M117" s="9"/>
      <c r="N117" s="188"/>
      <c r="O117" s="55"/>
      <c r="P117" s="52"/>
      <c r="Q117" s="52"/>
      <c r="R117" s="92">
        <f>IF(K117="",INDEX(EUconst_DistributionCorrection,1),INDEX(EUconst_DistributionCorrection,MATCH(K117,EUconst_DistributionType,0)))</f>
        <v>1</v>
      </c>
      <c r="S117" s="93">
        <f>IF(OR(L117="",K117=INDEX(EUconst_DistributionType,2),K117=INDEX(EUconst_DistributionType,3)),INDEX(EUconst_ConfidenceLevel,1),INDEX(EUconst_ConfidenceLevel,MATCH(L117,EUconst_UncertaintyType,0)))</f>
        <v>0.682689250166422</v>
      </c>
      <c r="T117" s="94">
        <f>IF(N117="",2,INDEX(EUconst_CorrelationFactor,MATCH(N117,EUconst_CorrelationType,0)))</f>
        <v>2</v>
      </c>
      <c r="U117" s="189">
        <f>IF(M117=INDEX(EUconst_InService,1),1,IF(N117="",2,N117))</f>
        <v>2</v>
      </c>
      <c r="V117" s="94">
        <f>V116</f>
        <v>1</v>
      </c>
      <c r="W117" s="135">
        <f>IF(J117="","",(J117*U117/R117/TINV(1-S117,10^6))^V117)</f>
      </c>
      <c r="X117" s="97" t="b">
        <f>OR(INDEX(EUconst_DistributionType,2)=K117,INDEX(EUconst_DistributionType,3)=K117)</f>
        <v>0</v>
      </c>
      <c r="Y117" s="97" t="b">
        <f>M117=INDEX(EUconst_InService,1)</f>
        <v>0</v>
      </c>
      <c r="Z117" s="76">
        <f>IF(H117="","",ABS(I117)^T117*(ABS(H117)*J117/R117/TINV(1-S117,10^6))^2)</f>
      </c>
    </row>
    <row r="118" spans="1:26" s="77" customFormat="1" ht="4.5" customHeight="1">
      <c r="A118" s="52"/>
      <c r="B118" s="53"/>
      <c r="C118" s="79"/>
      <c r="D118" s="16"/>
      <c r="E118" s="80"/>
      <c r="F118" s="80"/>
      <c r="G118" s="80"/>
      <c r="H118" s="80"/>
      <c r="I118" s="80"/>
      <c r="J118" s="80"/>
      <c r="K118" s="80"/>
      <c r="L118" s="80"/>
      <c r="M118" s="80"/>
      <c r="N118" s="80"/>
      <c r="O118" s="55"/>
      <c r="P118" s="52"/>
      <c r="Q118" s="52"/>
      <c r="R118" s="52"/>
      <c r="S118" s="52"/>
      <c r="T118" s="52"/>
      <c r="U118" s="52"/>
      <c r="V118" s="52"/>
      <c r="W118" s="52"/>
      <c r="X118" s="52"/>
      <c r="Y118" s="52"/>
      <c r="Z118" s="76"/>
    </row>
    <row r="119" spans="1:26" s="77" customFormat="1" ht="12.75" customHeight="1">
      <c r="A119" s="52"/>
      <c r="B119" s="53"/>
      <c r="C119" s="79"/>
      <c r="D119" s="87" t="s">
        <v>259</v>
      </c>
      <c r="E119" s="344" t="str">
        <f>Translations!$B$121</f>
        <v>Are inputs under a) correlated or uncorrelated?</v>
      </c>
      <c r="F119" s="344"/>
      <c r="G119" s="344"/>
      <c r="H119" s="344"/>
      <c r="I119" s="345"/>
      <c r="J119" s="12"/>
      <c r="O119" s="55"/>
      <c r="P119" s="52"/>
      <c r="Q119" s="52"/>
      <c r="R119" s="52"/>
      <c r="S119" s="52"/>
      <c r="T119" s="94">
        <f>IF(J119="",2,INDEX(EUconst_CorrelationFactor,MATCH(J119,EUconst_CorrelationType,0)))</f>
        <v>2</v>
      </c>
      <c r="U119" s="52"/>
      <c r="V119" s="52"/>
      <c r="W119" s="52"/>
      <c r="X119" s="52"/>
      <c r="Y119" s="52"/>
      <c r="Z119" s="76"/>
    </row>
    <row r="120" spans="1:26" s="77" customFormat="1" ht="25.5" customHeight="1">
      <c r="A120" s="52"/>
      <c r="B120" s="53"/>
      <c r="C120" s="79"/>
      <c r="D120" s="87"/>
      <c r="E120" s="310" t="str">
        <f>Translations!$B$122</f>
        <v>Please indicate here if the inputs i. to v. under point a) are correlated or uncorrelated. If left empty, it is assumed that the input quantities are correlated.</v>
      </c>
      <c r="F120" s="310"/>
      <c r="G120" s="310"/>
      <c r="H120" s="310"/>
      <c r="I120" s="310"/>
      <c r="J120" s="310"/>
      <c r="K120" s="310"/>
      <c r="O120" s="55"/>
      <c r="P120" s="52"/>
      <c r="Q120" s="52"/>
      <c r="R120" s="52"/>
      <c r="S120" s="52"/>
      <c r="T120" s="106"/>
      <c r="U120" s="52"/>
      <c r="V120" s="52"/>
      <c r="W120" s="52"/>
      <c r="X120" s="52"/>
      <c r="Y120" s="52"/>
      <c r="Z120" s="76"/>
    </row>
    <row r="121" spans="1:26" s="77" customFormat="1" ht="4.5" customHeight="1">
      <c r="A121" s="52"/>
      <c r="B121" s="53"/>
      <c r="C121" s="79"/>
      <c r="D121" s="16"/>
      <c r="E121" s="80"/>
      <c r="F121" s="80"/>
      <c r="G121" s="80"/>
      <c r="H121" s="80"/>
      <c r="J121" s="80"/>
      <c r="K121" s="80"/>
      <c r="O121" s="55"/>
      <c r="P121" s="52"/>
      <c r="Q121" s="52"/>
      <c r="R121" s="52"/>
      <c r="S121" s="52"/>
      <c r="T121" s="52"/>
      <c r="U121" s="52"/>
      <c r="V121" s="52"/>
      <c r="W121" s="52"/>
      <c r="X121" s="52"/>
      <c r="Y121" s="52"/>
      <c r="Z121" s="76"/>
    </row>
    <row r="122" spans="1:26" s="77" customFormat="1" ht="12.75" customHeight="1">
      <c r="A122" s="52"/>
      <c r="B122" s="53"/>
      <c r="C122" s="79"/>
      <c r="D122" s="87" t="s">
        <v>260</v>
      </c>
      <c r="E122" s="318" t="str">
        <f>Translations!$B$123</f>
        <v>Total uncertainty (k=1)</v>
      </c>
      <c r="F122" s="318"/>
      <c r="G122" s="318"/>
      <c r="H122" s="318"/>
      <c r="I122" s="346"/>
      <c r="J122" s="116">
        <f>IF(COUNT(W113:W117)=0,"",SUM(W113:W117)^(1/(3-T119)))</f>
      </c>
      <c r="L122" s="80"/>
      <c r="M122" s="117"/>
      <c r="N122" s="80"/>
      <c r="O122" s="55"/>
      <c r="P122" s="52"/>
      <c r="Q122" s="52"/>
      <c r="R122" s="52"/>
      <c r="S122" s="52"/>
      <c r="T122" s="52"/>
      <c r="U122" s="52"/>
      <c r="V122" s="52"/>
      <c r="W122" s="52"/>
      <c r="X122" s="52"/>
      <c r="Y122" s="52"/>
      <c r="Z122" s="76"/>
    </row>
    <row r="123" spans="1:26" s="77" customFormat="1" ht="12.75" customHeight="1">
      <c r="A123" s="52"/>
      <c r="B123" s="53"/>
      <c r="C123" s="79"/>
      <c r="D123" s="87" t="s">
        <v>262</v>
      </c>
      <c r="E123" s="318" t="str">
        <f>Translations!$B$124</f>
        <v>Total uncertainty (k=2)</v>
      </c>
      <c r="F123" s="318"/>
      <c r="G123" s="318"/>
      <c r="H123" s="318"/>
      <c r="I123" s="346"/>
      <c r="J123" s="119">
        <f>IF(J122="","",J122*2)</f>
      </c>
      <c r="L123" s="80"/>
      <c r="M123" s="80"/>
      <c r="N123" s="80"/>
      <c r="O123" s="55"/>
      <c r="P123" s="52"/>
      <c r="Q123" s="52"/>
      <c r="R123" s="52"/>
      <c r="S123" s="52"/>
      <c r="T123" s="52"/>
      <c r="U123" s="52"/>
      <c r="V123" s="52"/>
      <c r="W123" s="121"/>
      <c r="X123" s="121"/>
      <c r="Y123" s="121"/>
      <c r="Z123" s="76"/>
    </row>
    <row r="124" spans="1:26" s="77" customFormat="1" ht="25.5" customHeight="1">
      <c r="A124" s="52"/>
      <c r="B124" s="53"/>
      <c r="C124" s="79"/>
      <c r="D124" s="16"/>
      <c r="E124" s="311" t="str">
        <f>Translations!$B$114</f>
        <v>This is the overall uncertainty associated with the annual quantity. The value displayed here is the uncertainty which has to be compared with the threshold of the required tier to check compliance.</v>
      </c>
      <c r="F124" s="311"/>
      <c r="G124" s="311"/>
      <c r="H124" s="311"/>
      <c r="I124" s="311"/>
      <c r="J124" s="311"/>
      <c r="K124" s="311"/>
      <c r="L124" s="80"/>
      <c r="M124" s="80"/>
      <c r="N124" s="80"/>
      <c r="O124" s="55"/>
      <c r="P124" s="52"/>
      <c r="Q124" s="52"/>
      <c r="R124" s="52"/>
      <c r="S124" s="52"/>
      <c r="T124" s="52"/>
      <c r="U124" s="52"/>
      <c r="V124" s="52"/>
      <c r="W124" s="52"/>
      <c r="X124" s="52"/>
      <c r="Y124" s="52"/>
      <c r="Z124" s="76"/>
    </row>
    <row r="125" spans="1:31" ht="12.75" customHeight="1" thickBot="1">
      <c r="A125" s="65"/>
      <c r="B125" s="53"/>
      <c r="C125" s="66"/>
      <c r="D125" s="67"/>
      <c r="E125" s="68"/>
      <c r="F125" s="69"/>
      <c r="G125" s="70"/>
      <c r="H125" s="70"/>
      <c r="I125" s="70"/>
      <c r="J125" s="70"/>
      <c r="K125" s="70"/>
      <c r="L125" s="70"/>
      <c r="M125" s="70"/>
      <c r="N125" s="70"/>
      <c r="O125" s="71"/>
      <c r="P125" s="72"/>
      <c r="Q125" s="72"/>
      <c r="R125" s="72"/>
      <c r="S125" s="72"/>
      <c r="T125" s="72"/>
      <c r="U125" s="72"/>
      <c r="V125" s="72"/>
      <c r="W125" s="73"/>
      <c r="X125" s="73"/>
      <c r="Y125" s="73"/>
      <c r="Z125" s="74"/>
      <c r="AA125" s="75"/>
      <c r="AB125" s="75"/>
      <c r="AC125" s="75"/>
      <c r="AD125" s="75"/>
      <c r="AE125" s="75"/>
    </row>
    <row r="126" spans="1:26" s="77" customFormat="1" ht="12.75" customHeight="1" thickBot="1">
      <c r="A126" s="52"/>
      <c r="B126" s="53"/>
      <c r="C126" s="16"/>
      <c r="D126" s="16"/>
      <c r="E126" s="16"/>
      <c r="F126" s="16"/>
      <c r="G126" s="16"/>
      <c r="H126" s="16"/>
      <c r="I126" s="16"/>
      <c r="J126" s="16"/>
      <c r="K126" s="16"/>
      <c r="L126" s="16"/>
      <c r="M126" s="16"/>
      <c r="N126" s="16"/>
      <c r="O126" s="55"/>
      <c r="P126" s="52"/>
      <c r="Q126" s="52"/>
      <c r="R126" s="52"/>
      <c r="S126" s="52"/>
      <c r="T126" s="52"/>
      <c r="U126" s="52"/>
      <c r="V126" s="52"/>
      <c r="W126" s="52"/>
      <c r="X126" s="52"/>
      <c r="Y126" s="52"/>
      <c r="Z126" s="76"/>
    </row>
    <row r="127" spans="1:26" s="77" customFormat="1" ht="15.75" customHeight="1" thickBot="1">
      <c r="A127" s="52"/>
      <c r="B127" s="53"/>
      <c r="C127" s="78">
        <f>C89+1</f>
        <v>4</v>
      </c>
      <c r="D127" s="16"/>
      <c r="E127" s="324" t="str">
        <f>Translations!$B$53</f>
        <v>This is an optional tool for calculating the uncertainty associated with the measurement of annual quantities</v>
      </c>
      <c r="F127" s="324"/>
      <c r="G127" s="324"/>
      <c r="H127" s="324"/>
      <c r="I127" s="324"/>
      <c r="J127" s="324"/>
      <c r="K127" s="324"/>
      <c r="L127" s="324"/>
      <c r="M127" s="324"/>
      <c r="N127" s="324"/>
      <c r="O127" s="55"/>
      <c r="P127" s="52"/>
      <c r="Q127" s="52"/>
      <c r="R127" s="52"/>
      <c r="S127" s="52"/>
      <c r="T127" s="52"/>
      <c r="U127" s="52"/>
      <c r="V127" s="52"/>
      <c r="W127" s="52"/>
      <c r="X127" s="52"/>
      <c r="Y127" s="52"/>
      <c r="Z127" s="76"/>
    </row>
    <row r="128" spans="1:26" s="77" customFormat="1" ht="4.5" customHeight="1">
      <c r="A128" s="52"/>
      <c r="B128" s="53"/>
      <c r="C128" s="79"/>
      <c r="D128" s="16"/>
      <c r="E128" s="80"/>
      <c r="F128" s="80"/>
      <c r="G128" s="80"/>
      <c r="H128" s="80"/>
      <c r="I128" s="80"/>
      <c r="J128" s="80"/>
      <c r="K128" s="80"/>
      <c r="L128" s="80"/>
      <c r="M128" s="80"/>
      <c r="N128" s="80"/>
      <c r="O128" s="55"/>
      <c r="P128" s="52"/>
      <c r="Q128" s="52"/>
      <c r="R128" s="52"/>
      <c r="S128" s="52"/>
      <c r="T128" s="52"/>
      <c r="U128" s="52"/>
      <c r="V128" s="52"/>
      <c r="W128" s="52"/>
      <c r="X128" s="52"/>
      <c r="Y128" s="52"/>
      <c r="Z128" s="76"/>
    </row>
    <row r="129" spans="1:26" s="77" customFormat="1" ht="12.75" customHeight="1">
      <c r="A129" s="52"/>
      <c r="B129" s="53"/>
      <c r="C129" s="79"/>
      <c r="D129" s="16"/>
      <c r="E129" s="319" t="str">
        <f>Translations!$B$117</f>
        <v>Uncertainty related to the input quantity</v>
      </c>
      <c r="F129" s="312" t="str">
        <f>Translations!$B$68</f>
        <v>Please enter here the relative uncertainty associated with each measurement, expressed as %.</v>
      </c>
      <c r="G129" s="312"/>
      <c r="H129" s="312"/>
      <c r="I129" s="312"/>
      <c r="J129" s="312"/>
      <c r="K129" s="312"/>
      <c r="L129" s="312"/>
      <c r="M129" s="312"/>
      <c r="N129" s="312"/>
      <c r="O129" s="55"/>
      <c r="P129" s="52"/>
      <c r="Q129" s="52"/>
      <c r="R129" s="52"/>
      <c r="S129" s="52"/>
      <c r="T129" s="52"/>
      <c r="U129" s="52"/>
      <c r="V129" s="52"/>
      <c r="W129" s="52"/>
      <c r="X129" s="52"/>
      <c r="Y129" s="52"/>
      <c r="Z129" s="76"/>
    </row>
    <row r="130" spans="1:26" s="77" customFormat="1" ht="25.5" customHeight="1">
      <c r="A130" s="52"/>
      <c r="B130" s="53"/>
      <c r="C130" s="79"/>
      <c r="D130" s="16"/>
      <c r="E130" s="320"/>
      <c r="F130" s="312" t="str">
        <f>Translations!$B$70</f>
        <v>The uncertainty can be obtained from different sources, e.g. maximum permissible errors in service in legal metrological control, results from calibration, manufacturer's specification, etc.</v>
      </c>
      <c r="G130" s="312"/>
      <c r="H130" s="312"/>
      <c r="I130" s="312"/>
      <c r="J130" s="312"/>
      <c r="K130" s="312"/>
      <c r="L130" s="312"/>
      <c r="M130" s="312"/>
      <c r="N130" s="312"/>
      <c r="O130" s="55"/>
      <c r="P130" s="52"/>
      <c r="Q130" s="52"/>
      <c r="R130" s="52"/>
      <c r="S130" s="52"/>
      <c r="T130" s="52"/>
      <c r="U130" s="52"/>
      <c r="V130" s="52"/>
      <c r="W130" s="52"/>
      <c r="X130" s="52"/>
      <c r="Y130" s="52"/>
      <c r="Z130" s="76"/>
    </row>
    <row r="131" spans="1:26" s="77" customFormat="1" ht="25.5" customHeight="1">
      <c r="A131" s="52"/>
      <c r="B131" s="53"/>
      <c r="C131" s="79"/>
      <c r="D131" s="16"/>
      <c r="E131" s="321"/>
      <c r="F131" s="312" t="str">
        <f>Translations!$B$71</f>
        <v>The type of uncertainty distribution and the coverage (standard or expanded) associated with that percentage will have to be provided in the following columns (see below.)</v>
      </c>
      <c r="G131" s="312"/>
      <c r="H131" s="312"/>
      <c r="I131" s="312"/>
      <c r="J131" s="312"/>
      <c r="K131" s="312"/>
      <c r="L131" s="312"/>
      <c r="M131" s="312"/>
      <c r="N131" s="312"/>
      <c r="O131" s="55"/>
      <c r="P131" s="52"/>
      <c r="Q131" s="52"/>
      <c r="R131" s="52"/>
      <c r="S131" s="52"/>
      <c r="T131" s="52"/>
      <c r="U131" s="52"/>
      <c r="V131" s="52"/>
      <c r="W131" s="52"/>
      <c r="X131" s="52"/>
      <c r="Y131" s="52"/>
      <c r="Z131" s="76"/>
    </row>
    <row r="132" spans="1:26" s="77" customFormat="1" ht="12.75" customHeight="1">
      <c r="A132" s="52"/>
      <c r="B132" s="53"/>
      <c r="C132" s="79"/>
      <c r="D132" s="16"/>
      <c r="E132" s="319" t="str">
        <f>Translations!$B$72</f>
        <v>Type of distribution</v>
      </c>
      <c r="F132" s="312" t="str">
        <f>Translations!$B$73</f>
        <v>Please enter here the relevant type of uncertainty distribution choosing one of the following from the drop-down list:</v>
      </c>
      <c r="G132" s="312"/>
      <c r="H132" s="312"/>
      <c r="I132" s="312"/>
      <c r="J132" s="312"/>
      <c r="K132" s="312"/>
      <c r="L132" s="312"/>
      <c r="M132" s="312"/>
      <c r="N132" s="312"/>
      <c r="O132" s="55"/>
      <c r="P132" s="52"/>
      <c r="Q132" s="52"/>
      <c r="R132" s="52"/>
      <c r="S132" s="52"/>
      <c r="T132" s="52"/>
      <c r="U132" s="52"/>
      <c r="V132" s="52"/>
      <c r="W132" s="52"/>
      <c r="X132" s="52"/>
      <c r="Y132" s="52"/>
      <c r="Z132" s="76"/>
    </row>
    <row r="133" spans="1:26" s="77" customFormat="1" ht="25.5" customHeight="1">
      <c r="A133" s="81"/>
      <c r="B133" s="53"/>
      <c r="C133" s="16"/>
      <c r="D133" s="16"/>
      <c r="E133" s="320"/>
      <c r="F133" s="86" t="s">
        <v>69</v>
      </c>
      <c r="G133" s="310" t="str">
        <f>Translations!$B$74</f>
        <v>normal distribution: this type of distribution typically occurs for uncertainties provided in calibration reports, manufacturer’s specifications and combined uncertainties.</v>
      </c>
      <c r="H133" s="310"/>
      <c r="I133" s="310"/>
      <c r="J133" s="310"/>
      <c r="K133" s="310"/>
      <c r="L133" s="310"/>
      <c r="M133" s="310"/>
      <c r="N133" s="310"/>
      <c r="O133" s="83"/>
      <c r="P133" s="84"/>
      <c r="Q133" s="84"/>
      <c r="R133" s="84"/>
      <c r="S133" s="84"/>
      <c r="T133" s="84"/>
      <c r="U133" s="84"/>
      <c r="V133" s="84"/>
      <c r="W133" s="85"/>
      <c r="X133" s="85"/>
      <c r="Y133" s="85"/>
      <c r="Z133" s="76"/>
    </row>
    <row r="134" spans="1:26" s="77" customFormat="1" ht="12.75" customHeight="1">
      <c r="A134" s="81"/>
      <c r="B134" s="53"/>
      <c r="C134" s="16"/>
      <c r="D134" s="16"/>
      <c r="E134" s="320"/>
      <c r="F134" s="86" t="s">
        <v>69</v>
      </c>
      <c r="G134" s="310" t="str">
        <f>Translations!$B$118</f>
        <v>rectangular distribution: this type of distribution typically occurs for maximum permissible errors, tolerances and uncertainties provided in reference books.
• Tolerances
• Reference book values</v>
      </c>
      <c r="H134" s="310"/>
      <c r="I134" s="310"/>
      <c r="J134" s="310"/>
      <c r="K134" s="310"/>
      <c r="L134" s="310"/>
      <c r="M134" s="310"/>
      <c r="N134" s="310"/>
      <c r="O134" s="83"/>
      <c r="P134" s="84"/>
      <c r="Q134" s="84"/>
      <c r="R134" s="84"/>
      <c r="S134" s="84"/>
      <c r="T134" s="84"/>
      <c r="U134" s="84"/>
      <c r="V134" s="84"/>
      <c r="W134" s="85"/>
      <c r="X134" s="85"/>
      <c r="Y134" s="85"/>
      <c r="Z134" s="76"/>
    </row>
    <row r="135" spans="1:26" s="77" customFormat="1" ht="25.5" customHeight="1">
      <c r="A135" s="81"/>
      <c r="B135" s="53"/>
      <c r="C135" s="16"/>
      <c r="D135" s="16"/>
      <c r="E135" s="320"/>
      <c r="F135" s="86" t="s">
        <v>69</v>
      </c>
      <c r="G135" s="310" t="str">
        <f>Translations!$B$76</f>
        <v>triangular distribution: this type of distribution is typically used e.g. where there is only limited sample data for a population, cases where the relationship between variables is known but data is scarce, etc.</v>
      </c>
      <c r="H135" s="310"/>
      <c r="I135" s="310"/>
      <c r="J135" s="310"/>
      <c r="K135" s="310"/>
      <c r="L135" s="310"/>
      <c r="M135" s="310"/>
      <c r="N135" s="310"/>
      <c r="O135" s="83"/>
      <c r="P135" s="84"/>
      <c r="Q135" s="84"/>
      <c r="R135" s="84"/>
      <c r="S135" s="84"/>
      <c r="T135" s="84"/>
      <c r="U135" s="84"/>
      <c r="V135" s="84"/>
      <c r="W135" s="85"/>
      <c r="X135" s="85"/>
      <c r="Y135" s="85"/>
      <c r="Z135" s="76"/>
    </row>
    <row r="136" spans="1:26" s="77" customFormat="1" ht="12.75" customHeight="1">
      <c r="A136" s="81"/>
      <c r="B136" s="53"/>
      <c r="C136" s="16"/>
      <c r="D136" s="16"/>
      <c r="E136" s="321"/>
      <c r="F136" s="86" t="s">
        <v>69</v>
      </c>
      <c r="G136" s="315" t="str">
        <f>Translations!$B$119</f>
        <v>unknown distribution: if the distribution is unknown, a rectangular distribution is assumed.</v>
      </c>
      <c r="H136" s="315"/>
      <c r="I136" s="315"/>
      <c r="J136" s="315"/>
      <c r="K136" s="315"/>
      <c r="L136" s="315"/>
      <c r="M136" s="315"/>
      <c r="N136" s="315"/>
      <c r="O136" s="83"/>
      <c r="P136" s="84"/>
      <c r="Q136" s="84"/>
      <c r="R136" s="84"/>
      <c r="S136" s="84"/>
      <c r="T136" s="84"/>
      <c r="U136" s="84"/>
      <c r="V136" s="84"/>
      <c r="W136" s="85"/>
      <c r="X136" s="85"/>
      <c r="Y136" s="85"/>
      <c r="Z136" s="76"/>
    </row>
    <row r="137" spans="1:26" s="77" customFormat="1" ht="12.75" customHeight="1">
      <c r="A137" s="52"/>
      <c r="B137" s="53"/>
      <c r="C137" s="79"/>
      <c r="D137" s="16"/>
      <c r="E137" s="319" t="str">
        <f>Translations!$B$78</f>
        <v>Standard or expanded uncertainty?</v>
      </c>
      <c r="F137" s="312" t="str">
        <f>Translations!$B$79</f>
        <v>For normal distributions, please enter here whether the uncertainty provided is the standard (1σ, k=1, 68%) or expanded (2σ, k=2, 95%) uncertainty.</v>
      </c>
      <c r="G137" s="312"/>
      <c r="H137" s="312"/>
      <c r="I137" s="312"/>
      <c r="J137" s="312"/>
      <c r="K137" s="312"/>
      <c r="L137" s="312"/>
      <c r="M137" s="312"/>
      <c r="N137" s="312"/>
      <c r="O137" s="55"/>
      <c r="P137" s="52"/>
      <c r="Q137" s="52"/>
      <c r="R137" s="52"/>
      <c r="S137" s="52"/>
      <c r="T137" s="52"/>
      <c r="U137" s="52"/>
      <c r="V137" s="52"/>
      <c r="W137" s="52"/>
      <c r="X137" s="52"/>
      <c r="Y137" s="52"/>
      <c r="Z137" s="76"/>
    </row>
    <row r="138" spans="1:26" s="77" customFormat="1" ht="25.5" customHeight="1">
      <c r="A138" s="52"/>
      <c r="B138" s="53"/>
      <c r="C138" s="79"/>
      <c r="D138" s="16"/>
      <c r="E138" s="321"/>
      <c r="F138" s="312" t="str">
        <f>Translations!$B$80</f>
        <v>For all other types of distribution, entries here are not relevant and the cell will be greyed out.</v>
      </c>
      <c r="G138" s="312"/>
      <c r="H138" s="312"/>
      <c r="I138" s="312"/>
      <c r="J138" s="312"/>
      <c r="K138" s="312"/>
      <c r="L138" s="312"/>
      <c r="M138" s="312"/>
      <c r="N138" s="312"/>
      <c r="O138" s="55"/>
      <c r="P138" s="52"/>
      <c r="Q138" s="52"/>
      <c r="R138" s="52"/>
      <c r="S138" s="52"/>
      <c r="T138" s="52"/>
      <c r="U138" s="52"/>
      <c r="V138" s="52"/>
      <c r="W138" s="52"/>
      <c r="X138" s="52"/>
      <c r="Y138" s="52"/>
      <c r="Z138" s="76"/>
    </row>
    <row r="139" spans="1:26" s="77" customFormat="1" ht="25.5" customHeight="1">
      <c r="A139" s="52"/>
      <c r="B139" s="53"/>
      <c r="C139" s="79"/>
      <c r="D139" s="16"/>
      <c r="E139" s="319" t="str">
        <f>Translations!$B$81</f>
        <v>Value "in service"?</v>
      </c>
      <c r="F139"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39" s="312"/>
      <c r="H139" s="312"/>
      <c r="I139" s="312"/>
      <c r="J139" s="312"/>
      <c r="K139" s="312"/>
      <c r="L139" s="312"/>
      <c r="M139" s="312"/>
      <c r="N139" s="312"/>
      <c r="O139" s="55"/>
      <c r="P139" s="52"/>
      <c r="Q139" s="52"/>
      <c r="R139" s="52"/>
      <c r="S139" s="52"/>
      <c r="T139" s="52"/>
      <c r="U139" s="52"/>
      <c r="V139" s="52"/>
      <c r="W139" s="52"/>
      <c r="X139" s="52"/>
      <c r="Y139" s="52"/>
      <c r="Z139" s="76"/>
    </row>
    <row r="140" spans="1:26" s="77" customFormat="1" ht="25.5" customHeight="1">
      <c r="A140" s="52"/>
      <c r="B140" s="53"/>
      <c r="C140" s="79"/>
      <c r="D140" s="16"/>
      <c r="E140" s="321"/>
      <c r="F140" s="312" t="str">
        <f>Translations!$B$83</f>
        <v>The uncertainty would be "not in service" if it relates e.g. to the maximum permissible error (but not in service), calibration certificates etc.</v>
      </c>
      <c r="G140" s="312"/>
      <c r="H140" s="312"/>
      <c r="I140" s="312"/>
      <c r="J140" s="312"/>
      <c r="K140" s="312"/>
      <c r="L140" s="312"/>
      <c r="M140" s="312"/>
      <c r="N140" s="312"/>
      <c r="O140" s="55"/>
      <c r="P140" s="52"/>
      <c r="Q140" s="52"/>
      <c r="R140" s="52"/>
      <c r="S140" s="52"/>
      <c r="T140" s="52"/>
      <c r="U140" s="52"/>
      <c r="V140" s="52"/>
      <c r="W140" s="52"/>
      <c r="X140" s="52"/>
      <c r="Y140" s="52"/>
      <c r="Z140" s="76"/>
    </row>
    <row r="141" spans="1:26" s="77" customFormat="1" ht="12.75" customHeight="1">
      <c r="A141" s="52"/>
      <c r="B141" s="53"/>
      <c r="C141" s="79"/>
      <c r="D141" s="16"/>
      <c r="E141" s="319" t="str">
        <f>Translations!$B$84</f>
        <v>Conversion factor to "in service"</v>
      </c>
      <c r="F141" s="312" t="str">
        <f>Translations!$B$85</f>
        <v>Please enter here the conversion factor for the uncertainty "in service". If "in service" is selected above, the cell will be greyed out and a value of 1 applied. </v>
      </c>
      <c r="G141" s="312"/>
      <c r="H141" s="312"/>
      <c r="I141" s="312"/>
      <c r="J141" s="312"/>
      <c r="K141" s="312"/>
      <c r="L141" s="312"/>
      <c r="M141" s="312"/>
      <c r="N141" s="312"/>
      <c r="O141" s="55"/>
      <c r="P141" s="52"/>
      <c r="Q141" s="52"/>
      <c r="R141" s="52"/>
      <c r="S141" s="52"/>
      <c r="T141" s="52"/>
      <c r="U141" s="52"/>
      <c r="V141" s="52"/>
      <c r="W141" s="52"/>
      <c r="X141" s="52"/>
      <c r="Y141" s="52"/>
      <c r="Z141" s="76"/>
    </row>
    <row r="142" spans="1:26" s="77" customFormat="1" ht="54.75" customHeight="1">
      <c r="A142" s="52"/>
      <c r="B142" s="53"/>
      <c r="C142" s="79"/>
      <c r="D142" s="16"/>
      <c r="E142" s="326"/>
      <c r="F142"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42" s="336"/>
      <c r="H142" s="336"/>
      <c r="I142" s="336"/>
      <c r="J142" s="336"/>
      <c r="K142" s="336"/>
      <c r="L142" s="336"/>
      <c r="M142" s="336"/>
      <c r="N142" s="336"/>
      <c r="O142" s="55"/>
      <c r="P142" s="52"/>
      <c r="Q142" s="52"/>
      <c r="R142" s="52"/>
      <c r="S142" s="52"/>
      <c r="T142" s="52"/>
      <c r="U142" s="52"/>
      <c r="V142" s="52"/>
      <c r="W142" s="52"/>
      <c r="X142" s="52"/>
      <c r="Y142" s="52"/>
      <c r="Z142" s="76"/>
    </row>
    <row r="143" spans="1:26" s="77" customFormat="1" ht="12.75" customHeight="1">
      <c r="A143" s="52"/>
      <c r="B143" s="53"/>
      <c r="C143" s="79"/>
      <c r="D143" s="16"/>
      <c r="E143" s="321"/>
      <c r="F143" s="340" t="str">
        <f>Translations!$B$87</f>
        <v>If no entries are made here, a value of 2 to convert the uncertainty to "in service" will be applied.</v>
      </c>
      <c r="G143" s="340"/>
      <c r="H143" s="340"/>
      <c r="I143" s="340"/>
      <c r="J143" s="340"/>
      <c r="K143" s="340"/>
      <c r="L143" s="340"/>
      <c r="M143" s="340"/>
      <c r="N143" s="340"/>
      <c r="O143" s="55"/>
      <c r="P143" s="52"/>
      <c r="Q143" s="52"/>
      <c r="R143" s="52"/>
      <c r="S143" s="52"/>
      <c r="T143" s="52"/>
      <c r="U143" s="52"/>
      <c r="V143" s="52"/>
      <c r="W143" s="52"/>
      <c r="X143" s="52"/>
      <c r="Y143" s="52"/>
      <c r="Z143" s="76"/>
    </row>
    <row r="144" spans="1:26" s="77" customFormat="1" ht="12.75" customHeight="1">
      <c r="A144" s="52"/>
      <c r="B144" s="53"/>
      <c r="C144" s="79"/>
      <c r="D144" s="16"/>
      <c r="E144" s="319" t="str">
        <f>Translations!$B$88</f>
        <v>Correlated or uncorrelated?</v>
      </c>
      <c r="F144" s="312" t="str">
        <f>Translations!$B$89</f>
        <v>Please enter here whether the individual measurements are correlated or uncorrelated. </v>
      </c>
      <c r="G144" s="312"/>
      <c r="H144" s="312"/>
      <c r="I144" s="312"/>
      <c r="J144" s="312"/>
      <c r="K144" s="312"/>
      <c r="L144" s="312"/>
      <c r="M144" s="312"/>
      <c r="N144" s="312"/>
      <c r="O144" s="55"/>
      <c r="P144" s="52"/>
      <c r="Q144" s="52"/>
      <c r="R144" s="52"/>
      <c r="S144" s="52"/>
      <c r="T144" s="52"/>
      <c r="U144" s="52"/>
      <c r="V144" s="52"/>
      <c r="W144" s="52"/>
      <c r="X144" s="52"/>
      <c r="Y144" s="52"/>
      <c r="Z144" s="76"/>
    </row>
    <row r="145" spans="1:26" s="77" customFormat="1" ht="49.5" customHeight="1">
      <c r="A145" s="52"/>
      <c r="B145" s="53"/>
      <c r="C145" s="79"/>
      <c r="D145" s="16"/>
      <c r="E145" s="320"/>
      <c r="F145"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45" s="312"/>
      <c r="H145" s="312"/>
      <c r="I145" s="312"/>
      <c r="J145" s="312"/>
      <c r="K145" s="312"/>
      <c r="L145" s="312"/>
      <c r="M145" s="312"/>
      <c r="N145" s="312"/>
      <c r="O145" s="55"/>
      <c r="P145" s="52"/>
      <c r="Q145" s="52"/>
      <c r="R145" s="52"/>
      <c r="S145" s="52"/>
      <c r="T145" s="52"/>
      <c r="U145" s="52"/>
      <c r="V145" s="52"/>
      <c r="W145" s="52"/>
      <c r="X145" s="52"/>
      <c r="Y145" s="52"/>
      <c r="Z145" s="76"/>
    </row>
    <row r="146" spans="1:26" s="77" customFormat="1" ht="24" customHeight="1">
      <c r="A146" s="52"/>
      <c r="B146" s="53"/>
      <c r="C146" s="79"/>
      <c r="D146" s="16"/>
      <c r="E146" s="320"/>
      <c r="F146" s="312" t="str">
        <f>Translations!$B$91</f>
        <v>In practice, input quantities are often correlated because the same physical measurement standard, measuring instrument, reference date, or even measurement method is used in the estimation of their values.</v>
      </c>
      <c r="G146" s="312"/>
      <c r="H146" s="312"/>
      <c r="I146" s="312"/>
      <c r="J146" s="312"/>
      <c r="K146" s="312"/>
      <c r="L146" s="312"/>
      <c r="M146" s="312"/>
      <c r="N146" s="312"/>
      <c r="O146" s="55"/>
      <c r="P146" s="52"/>
      <c r="Q146" s="52"/>
      <c r="R146" s="52"/>
      <c r="S146" s="52"/>
      <c r="T146" s="52"/>
      <c r="U146" s="52"/>
      <c r="V146" s="52"/>
      <c r="W146" s="52"/>
      <c r="X146" s="52"/>
      <c r="Y146" s="52"/>
      <c r="Z146" s="76"/>
    </row>
    <row r="147" spans="1:26" s="77" customFormat="1" ht="24" customHeight="1">
      <c r="A147" s="52"/>
      <c r="B147" s="53"/>
      <c r="C147" s="79"/>
      <c r="D147" s="16"/>
      <c r="E147" s="320"/>
      <c r="F147" s="312" t="str">
        <f>Translations!$B$92</f>
        <v>Example: Each batch of a solid material purchased on the market is measured by the operator's weighbridge. In this case the measurements may have to be assumed as being correlated.</v>
      </c>
      <c r="G147" s="312"/>
      <c r="H147" s="312"/>
      <c r="I147" s="312"/>
      <c r="J147" s="312"/>
      <c r="K147" s="312"/>
      <c r="L147" s="312"/>
      <c r="M147" s="312"/>
      <c r="N147" s="312"/>
      <c r="O147" s="55"/>
      <c r="P147" s="52"/>
      <c r="Q147" s="52"/>
      <c r="R147" s="52"/>
      <c r="S147" s="52"/>
      <c r="T147" s="52"/>
      <c r="U147" s="52"/>
      <c r="V147" s="52"/>
      <c r="W147" s="52"/>
      <c r="X147" s="52"/>
      <c r="Y147" s="52"/>
      <c r="Z147" s="76"/>
    </row>
    <row r="148" spans="1:26" s="77" customFormat="1" ht="12.75" customHeight="1">
      <c r="A148" s="52"/>
      <c r="B148" s="53"/>
      <c r="C148" s="79"/>
      <c r="D148" s="16"/>
      <c r="E148" s="80"/>
      <c r="F148" s="80"/>
      <c r="G148" s="80"/>
      <c r="H148" s="80"/>
      <c r="I148" s="80"/>
      <c r="J148" s="80"/>
      <c r="K148" s="80"/>
      <c r="L148" s="80"/>
      <c r="M148" s="80"/>
      <c r="N148" s="80"/>
      <c r="O148" s="55"/>
      <c r="P148" s="52"/>
      <c r="Q148" s="52"/>
      <c r="R148" s="52"/>
      <c r="S148" s="52"/>
      <c r="T148" s="52"/>
      <c r="U148" s="52"/>
      <c r="V148" s="52"/>
      <c r="W148" s="52"/>
      <c r="X148" s="52"/>
      <c r="Y148" s="52"/>
      <c r="Z148" s="76"/>
    </row>
    <row r="149" spans="1:26" s="77" customFormat="1" ht="12.75" customHeight="1">
      <c r="A149" s="52"/>
      <c r="B149" s="53"/>
      <c r="C149" s="79"/>
      <c r="D149" s="87" t="s">
        <v>254</v>
      </c>
      <c r="E149" s="323" t="str">
        <f>Translations!$B$93</f>
        <v>Amount of fuel or material imported to/consumed within the installation</v>
      </c>
      <c r="F149" s="323"/>
      <c r="G149" s="323"/>
      <c r="H149" s="323"/>
      <c r="I149" s="323"/>
      <c r="J149" s="323"/>
      <c r="K149" s="323"/>
      <c r="L149" s="323"/>
      <c r="M149" s="323"/>
      <c r="N149" s="322"/>
      <c r="O149" s="55"/>
      <c r="P149" s="52"/>
      <c r="Q149" s="52"/>
      <c r="R149" s="52"/>
      <c r="S149" s="52"/>
      <c r="T149" s="52"/>
      <c r="U149" s="52"/>
      <c r="V149" s="52"/>
      <c r="W149" s="52"/>
      <c r="X149" s="52"/>
      <c r="Y149" s="52"/>
      <c r="Z149" s="76"/>
    </row>
    <row r="150" spans="1:26" s="77" customFormat="1" ht="37.5" customHeight="1">
      <c r="A150" s="52"/>
      <c r="B150" s="53"/>
      <c r="C150" s="79"/>
      <c r="D150" s="16"/>
      <c r="E150" s="347" t="str">
        <f>Translations!$B$120</f>
        <v>Input quantity - name of parameter</v>
      </c>
      <c r="F150" s="348"/>
      <c r="G150" s="348"/>
      <c r="H150" s="348"/>
      <c r="I150" s="349"/>
      <c r="J150" s="88" t="str">
        <f>Translations!$B$117</f>
        <v>Uncertainty related to the input quantity</v>
      </c>
      <c r="K150" s="88" t="str">
        <f>Translations!$B$72</f>
        <v>Type of distribution</v>
      </c>
      <c r="L150" s="88" t="str">
        <f>Translations!$B$78</f>
        <v>Standard or expanded uncertainty?</v>
      </c>
      <c r="M150" s="88" t="str">
        <f>Translations!$B$81</f>
        <v>Value "in service"?</v>
      </c>
      <c r="N150" s="88" t="str">
        <f>Translations!$B$84</f>
        <v>Conversion factor to "in service"</v>
      </c>
      <c r="O150" s="55"/>
      <c r="P150" s="52"/>
      <c r="Q150" s="52"/>
      <c r="R150" s="89" t="s">
        <v>226</v>
      </c>
      <c r="S150" s="89" t="s">
        <v>224</v>
      </c>
      <c r="T150" s="89" t="s">
        <v>225</v>
      </c>
      <c r="U150" s="89" t="s">
        <v>305</v>
      </c>
      <c r="V150" s="52" t="s">
        <v>242</v>
      </c>
      <c r="W150" s="89" t="s">
        <v>227</v>
      </c>
      <c r="X150" s="89" t="s">
        <v>228</v>
      </c>
      <c r="Y150" s="89" t="s">
        <v>306</v>
      </c>
      <c r="Z150" s="76"/>
    </row>
    <row r="151" spans="1:26" s="77" customFormat="1" ht="12.75" customHeight="1">
      <c r="A151" s="52"/>
      <c r="B151" s="53"/>
      <c r="C151" s="79"/>
      <c r="D151" s="90" t="s">
        <v>255</v>
      </c>
      <c r="E151" s="350"/>
      <c r="F151" s="351"/>
      <c r="G151" s="351"/>
      <c r="H151" s="351"/>
      <c r="I151" s="352"/>
      <c r="J151" s="3"/>
      <c r="K151" s="4"/>
      <c r="L151" s="4"/>
      <c r="M151" s="6"/>
      <c r="N151" s="186"/>
      <c r="O151" s="55"/>
      <c r="P151" s="52"/>
      <c r="Q151" s="52"/>
      <c r="R151" s="92">
        <f>IF(K151="",INDEX(EUconst_DistributionCorrection,1),INDEX(EUconst_DistributionCorrection,MATCH(K151,EUconst_DistributionType,0)))</f>
        <v>1</v>
      </c>
      <c r="S151" s="93">
        <f>IF(OR(L151="",K151=INDEX(EUconst_DistributionType,2),K151=INDEX(EUconst_DistributionType,3)),INDEX(EUconst_ConfidenceLevel,1),INDEX(EUconst_ConfidenceLevel,MATCH(L151,EUconst_UncertaintyType,0)))</f>
        <v>0.682689250166422</v>
      </c>
      <c r="T151" s="94">
        <f>IF(N151="",2,INDEX(EUconst_CorrelationFactor,MATCH(N151,EUconst_CorrelationType,0)))</f>
        <v>2</v>
      </c>
      <c r="U151" s="189">
        <f>IF(M151=INDEX(EUconst_InService,1),1,IF(N151="",2,N151))</f>
        <v>2</v>
      </c>
      <c r="V151" s="94">
        <f>IF(J157="",1,3-T157)</f>
        <v>1</v>
      </c>
      <c r="W151" s="135">
        <f>IF(J151="","",(J151*U151/R151/TINV(1-S151,10^6))^V151)</f>
      </c>
      <c r="X151" s="97" t="b">
        <f>OR(INDEX(EUconst_DistributionType,2)=K151,INDEX(EUconst_DistributionType,3)=K151)</f>
        <v>0</v>
      </c>
      <c r="Y151" s="97" t="b">
        <f>M151=INDEX(EUconst_InService,1)</f>
        <v>0</v>
      </c>
      <c r="Z151" s="76"/>
    </row>
    <row r="152" spans="1:26" s="77" customFormat="1" ht="12.75" customHeight="1">
      <c r="A152" s="52"/>
      <c r="B152" s="53"/>
      <c r="C152" s="79"/>
      <c r="D152" s="90" t="s">
        <v>256</v>
      </c>
      <c r="E152" s="341"/>
      <c r="F152" s="342"/>
      <c r="G152" s="342"/>
      <c r="H152" s="342"/>
      <c r="I152" s="343"/>
      <c r="J152" s="6"/>
      <c r="K152" s="7"/>
      <c r="L152" s="7"/>
      <c r="M152" s="6"/>
      <c r="N152" s="187"/>
      <c r="O152" s="55"/>
      <c r="P152" s="52"/>
      <c r="Q152" s="52"/>
      <c r="R152" s="92">
        <f>IF(K152="",INDEX(EUconst_DistributionCorrection,1),INDEX(EUconst_DistributionCorrection,MATCH(K152,EUconst_DistributionType,0)))</f>
        <v>1</v>
      </c>
      <c r="S152" s="93">
        <f>IF(OR(L152="",K152=INDEX(EUconst_DistributionType,2),K152=INDEX(EUconst_DistributionType,3)),INDEX(EUconst_ConfidenceLevel,1),INDEX(EUconst_ConfidenceLevel,MATCH(L152,EUconst_UncertaintyType,0)))</f>
        <v>0.682689250166422</v>
      </c>
      <c r="T152" s="94">
        <f>IF(N152="",2,INDEX(EUconst_CorrelationFactor,MATCH(N152,EUconst_CorrelationType,0)))</f>
        <v>2</v>
      </c>
      <c r="U152" s="189">
        <f>IF(M152=INDEX(EUconst_InService,1),1,IF(N152="",2,N152))</f>
        <v>2</v>
      </c>
      <c r="V152" s="94">
        <f>V151</f>
        <v>1</v>
      </c>
      <c r="W152" s="135">
        <f>IF(J152="","",(J152*U152/R152/TINV(1-S152,10^6))^V152)</f>
      </c>
      <c r="X152" s="97" t="b">
        <f>OR(INDEX(EUconst_DistributionType,2)=K152,INDEX(EUconst_DistributionType,3)=K152)</f>
        <v>0</v>
      </c>
      <c r="Y152" s="97" t="b">
        <f>M152=INDEX(EUconst_InService,1)</f>
        <v>0</v>
      </c>
      <c r="Z152" s="76"/>
    </row>
    <row r="153" spans="1:26" s="77" customFormat="1" ht="12.75" customHeight="1">
      <c r="A153" s="52"/>
      <c r="B153" s="53"/>
      <c r="C153" s="79"/>
      <c r="D153" s="90" t="s">
        <v>253</v>
      </c>
      <c r="E153" s="341"/>
      <c r="F153" s="342"/>
      <c r="G153" s="342"/>
      <c r="H153" s="342"/>
      <c r="I153" s="343"/>
      <c r="J153" s="6"/>
      <c r="K153" s="7"/>
      <c r="L153" s="7"/>
      <c r="M153" s="6"/>
      <c r="N153" s="187"/>
      <c r="O153" s="55"/>
      <c r="P153" s="52"/>
      <c r="Q153" s="52"/>
      <c r="R153" s="92">
        <f>IF(K153="",INDEX(EUconst_DistributionCorrection,1),INDEX(EUconst_DistributionCorrection,MATCH(K153,EUconst_DistributionType,0)))</f>
        <v>1</v>
      </c>
      <c r="S153" s="93">
        <f>IF(OR(L153="",K153=INDEX(EUconst_DistributionType,2),K153=INDEX(EUconst_DistributionType,3)),INDEX(EUconst_ConfidenceLevel,1),INDEX(EUconst_ConfidenceLevel,MATCH(L153,EUconst_UncertaintyType,0)))</f>
        <v>0.682689250166422</v>
      </c>
      <c r="T153" s="94">
        <f>IF(N153="",2,INDEX(EUconst_CorrelationFactor,MATCH(N153,EUconst_CorrelationType,0)))</f>
        <v>2</v>
      </c>
      <c r="U153" s="189">
        <f>IF(M153=INDEX(EUconst_InService,1),1,IF(N153="",2,N153))</f>
        <v>2</v>
      </c>
      <c r="V153" s="94">
        <f>V152</f>
        <v>1</v>
      </c>
      <c r="W153" s="135">
        <f>IF(J153="","",(J153*U153/R153/TINV(1-S153,10^6))^V153)</f>
      </c>
      <c r="X153" s="97" t="b">
        <f>OR(INDEX(EUconst_DistributionType,2)=K153,INDEX(EUconst_DistributionType,3)=K153)</f>
        <v>0</v>
      </c>
      <c r="Y153" s="97" t="b">
        <f>M153=INDEX(EUconst_InService,1)</f>
        <v>0</v>
      </c>
      <c r="Z153" s="76"/>
    </row>
    <row r="154" spans="1:26" s="77" customFormat="1" ht="12.75" customHeight="1">
      <c r="A154" s="52"/>
      <c r="B154" s="53"/>
      <c r="C154" s="79"/>
      <c r="D154" s="90" t="s">
        <v>257</v>
      </c>
      <c r="E154" s="341"/>
      <c r="F154" s="342"/>
      <c r="G154" s="342"/>
      <c r="H154" s="342"/>
      <c r="I154" s="343"/>
      <c r="J154" s="6"/>
      <c r="K154" s="7"/>
      <c r="L154" s="7"/>
      <c r="M154" s="6"/>
      <c r="N154" s="187"/>
      <c r="O154" s="55"/>
      <c r="P154" s="52"/>
      <c r="Q154" s="52"/>
      <c r="R154" s="92">
        <f>IF(K154="",INDEX(EUconst_DistributionCorrection,1),INDEX(EUconst_DistributionCorrection,MATCH(K154,EUconst_DistributionType,0)))</f>
        <v>1</v>
      </c>
      <c r="S154" s="93">
        <f>IF(OR(L154="",K154=INDEX(EUconst_DistributionType,2),K154=INDEX(EUconst_DistributionType,3)),INDEX(EUconst_ConfidenceLevel,1),INDEX(EUconst_ConfidenceLevel,MATCH(L154,EUconst_UncertaintyType,0)))</f>
        <v>0.682689250166422</v>
      </c>
      <c r="T154" s="94">
        <f>IF(N154="",2,INDEX(EUconst_CorrelationFactor,MATCH(N154,EUconst_CorrelationType,0)))</f>
        <v>2</v>
      </c>
      <c r="U154" s="189">
        <f>IF(M154=INDEX(EUconst_InService,1),1,IF(N154="",2,N154))</f>
        <v>2</v>
      </c>
      <c r="V154" s="94">
        <f>V153</f>
        <v>1</v>
      </c>
      <c r="W154" s="135">
        <f>IF(J154="","",(J154*U154/R154/TINV(1-S154,10^6))^V154)</f>
      </c>
      <c r="X154" s="97" t="b">
        <f>OR(INDEX(EUconst_DistributionType,2)=K154,INDEX(EUconst_DistributionType,3)=K154)</f>
        <v>0</v>
      </c>
      <c r="Y154" s="97" t="b">
        <f>M154=INDEX(EUconst_InService,1)</f>
        <v>0</v>
      </c>
      <c r="Z154" s="76"/>
    </row>
    <row r="155" spans="1:26" s="77" customFormat="1" ht="12.75" customHeight="1">
      <c r="A155" s="52"/>
      <c r="B155" s="53"/>
      <c r="C155" s="79"/>
      <c r="D155" s="90" t="s">
        <v>258</v>
      </c>
      <c r="E155" s="341"/>
      <c r="F155" s="342"/>
      <c r="G155" s="342"/>
      <c r="H155" s="342"/>
      <c r="I155" s="343"/>
      <c r="J155" s="9"/>
      <c r="K155" s="10"/>
      <c r="L155" s="10"/>
      <c r="M155" s="9"/>
      <c r="N155" s="188"/>
      <c r="O155" s="55"/>
      <c r="P155" s="52"/>
      <c r="Q155" s="52"/>
      <c r="R155" s="92">
        <f>IF(K155="",INDEX(EUconst_DistributionCorrection,1),INDEX(EUconst_DistributionCorrection,MATCH(K155,EUconst_DistributionType,0)))</f>
        <v>1</v>
      </c>
      <c r="S155" s="93">
        <f>IF(OR(L155="",K155=INDEX(EUconst_DistributionType,2),K155=INDEX(EUconst_DistributionType,3)),INDEX(EUconst_ConfidenceLevel,1),INDEX(EUconst_ConfidenceLevel,MATCH(L155,EUconst_UncertaintyType,0)))</f>
        <v>0.682689250166422</v>
      </c>
      <c r="T155" s="94">
        <f>IF(N155="",2,INDEX(EUconst_CorrelationFactor,MATCH(N155,EUconst_CorrelationType,0)))</f>
        <v>2</v>
      </c>
      <c r="U155" s="189">
        <f>IF(M155=INDEX(EUconst_InService,1),1,IF(N155="",2,N155))</f>
        <v>2</v>
      </c>
      <c r="V155" s="94">
        <f>V154</f>
        <v>1</v>
      </c>
      <c r="W155" s="135">
        <f>IF(J155="","",(J155*U155/R155/TINV(1-S155,10^6))^V155)</f>
      </c>
      <c r="X155" s="97" t="b">
        <f>OR(INDEX(EUconst_DistributionType,2)=K155,INDEX(EUconst_DistributionType,3)=K155)</f>
        <v>0</v>
      </c>
      <c r="Y155" s="97" t="b">
        <f>M155=INDEX(EUconst_InService,1)</f>
        <v>0</v>
      </c>
      <c r="Z155" s="76">
        <f>IF(H155="","",ABS(I155)^T155*(ABS(H155)*J155/R155/TINV(1-S155,10^6))^2)</f>
      </c>
    </row>
    <row r="156" spans="1:26" s="77" customFormat="1" ht="4.5" customHeight="1">
      <c r="A156" s="52"/>
      <c r="B156" s="53"/>
      <c r="C156" s="79"/>
      <c r="D156" s="16"/>
      <c r="E156" s="80"/>
      <c r="F156" s="80"/>
      <c r="G156" s="80"/>
      <c r="H156" s="80"/>
      <c r="I156" s="80"/>
      <c r="J156" s="80"/>
      <c r="K156" s="80"/>
      <c r="L156" s="80"/>
      <c r="M156" s="80"/>
      <c r="N156" s="80"/>
      <c r="O156" s="55"/>
      <c r="P156" s="52"/>
      <c r="Q156" s="52"/>
      <c r="R156" s="52"/>
      <c r="S156" s="52"/>
      <c r="T156" s="52"/>
      <c r="U156" s="52"/>
      <c r="V156" s="52"/>
      <c r="W156" s="52"/>
      <c r="X156" s="52"/>
      <c r="Y156" s="52"/>
      <c r="Z156" s="76"/>
    </row>
    <row r="157" spans="1:26" s="77" customFormat="1" ht="12.75" customHeight="1">
      <c r="A157" s="52"/>
      <c r="B157" s="53"/>
      <c r="C157" s="79"/>
      <c r="D157" s="87" t="s">
        <v>259</v>
      </c>
      <c r="E157" s="344" t="str">
        <f>Translations!$B$121</f>
        <v>Are inputs under a) correlated or uncorrelated?</v>
      </c>
      <c r="F157" s="344"/>
      <c r="G157" s="344"/>
      <c r="H157" s="344"/>
      <c r="I157" s="345"/>
      <c r="J157" s="12"/>
      <c r="O157" s="55"/>
      <c r="P157" s="52"/>
      <c r="Q157" s="52"/>
      <c r="R157" s="52"/>
      <c r="S157" s="52"/>
      <c r="T157" s="94">
        <f>IF(J157="",2,INDEX(EUconst_CorrelationFactor,MATCH(J157,EUconst_CorrelationType,0)))</f>
        <v>2</v>
      </c>
      <c r="U157" s="52"/>
      <c r="V157" s="52"/>
      <c r="W157" s="52"/>
      <c r="X157" s="52"/>
      <c r="Y157" s="52"/>
      <c r="Z157" s="76"/>
    </row>
    <row r="158" spans="1:26" s="77" customFormat="1" ht="25.5" customHeight="1">
      <c r="A158" s="52"/>
      <c r="B158" s="53"/>
      <c r="C158" s="79"/>
      <c r="D158" s="87"/>
      <c r="E158" s="310" t="str">
        <f>Translations!$B$122</f>
        <v>Please indicate here if the inputs i. to v. under point a) are correlated or uncorrelated. If left empty, it is assumed that the input quantities are correlated.</v>
      </c>
      <c r="F158" s="310"/>
      <c r="G158" s="310"/>
      <c r="H158" s="310"/>
      <c r="I158" s="310"/>
      <c r="J158" s="310"/>
      <c r="K158" s="310"/>
      <c r="O158" s="55"/>
      <c r="P158" s="52"/>
      <c r="Q158" s="52"/>
      <c r="R158" s="52"/>
      <c r="S158" s="52"/>
      <c r="T158" s="106"/>
      <c r="U158" s="52"/>
      <c r="V158" s="52"/>
      <c r="W158" s="52"/>
      <c r="X158" s="52"/>
      <c r="Y158" s="52"/>
      <c r="Z158" s="76"/>
    </row>
    <row r="159" spans="1:26" s="77" customFormat="1" ht="4.5" customHeight="1">
      <c r="A159" s="52"/>
      <c r="B159" s="53"/>
      <c r="C159" s="79"/>
      <c r="D159" s="16"/>
      <c r="E159" s="80"/>
      <c r="F159" s="80"/>
      <c r="G159" s="80"/>
      <c r="H159" s="80"/>
      <c r="J159" s="80"/>
      <c r="K159" s="80"/>
      <c r="O159" s="55"/>
      <c r="P159" s="52"/>
      <c r="Q159" s="52"/>
      <c r="R159" s="52"/>
      <c r="S159" s="52"/>
      <c r="T159" s="52"/>
      <c r="U159" s="52"/>
      <c r="V159" s="52"/>
      <c r="W159" s="52"/>
      <c r="X159" s="52"/>
      <c r="Y159" s="52"/>
      <c r="Z159" s="76"/>
    </row>
    <row r="160" spans="1:26" s="77" customFormat="1" ht="12.75" customHeight="1">
      <c r="A160" s="52"/>
      <c r="B160" s="53"/>
      <c r="C160" s="79"/>
      <c r="D160" s="87" t="s">
        <v>260</v>
      </c>
      <c r="E160" s="318" t="str">
        <f>Translations!$B$123</f>
        <v>Total uncertainty (k=1)</v>
      </c>
      <c r="F160" s="318"/>
      <c r="G160" s="318"/>
      <c r="H160" s="318"/>
      <c r="I160" s="346"/>
      <c r="J160" s="116">
        <f>IF(COUNT(W151:W155)=0,"",SUM(W151:W155)^(1/(3-T157)))</f>
      </c>
      <c r="L160" s="80"/>
      <c r="M160" s="117"/>
      <c r="N160" s="80"/>
      <c r="O160" s="55"/>
      <c r="P160" s="52"/>
      <c r="Q160" s="52"/>
      <c r="R160" s="52"/>
      <c r="S160" s="52"/>
      <c r="T160" s="52"/>
      <c r="U160" s="52"/>
      <c r="V160" s="52"/>
      <c r="W160" s="52"/>
      <c r="X160" s="52"/>
      <c r="Y160" s="52"/>
      <c r="Z160" s="76"/>
    </row>
    <row r="161" spans="1:26" s="77" customFormat="1" ht="12.75" customHeight="1">
      <c r="A161" s="52"/>
      <c r="B161" s="53"/>
      <c r="C161" s="79"/>
      <c r="D161" s="87" t="s">
        <v>262</v>
      </c>
      <c r="E161" s="318" t="str">
        <f>Translations!$B$124</f>
        <v>Total uncertainty (k=2)</v>
      </c>
      <c r="F161" s="318"/>
      <c r="G161" s="318"/>
      <c r="H161" s="318"/>
      <c r="I161" s="346"/>
      <c r="J161" s="119">
        <f>IF(J160="","",J160*2)</f>
      </c>
      <c r="L161" s="80"/>
      <c r="M161" s="80"/>
      <c r="N161" s="80"/>
      <c r="O161" s="55"/>
      <c r="P161" s="52"/>
      <c r="Q161" s="52"/>
      <c r="R161" s="52"/>
      <c r="S161" s="52"/>
      <c r="T161" s="52"/>
      <c r="U161" s="52"/>
      <c r="V161" s="52"/>
      <c r="W161" s="121"/>
      <c r="X161" s="121"/>
      <c r="Y161" s="121"/>
      <c r="Z161" s="76"/>
    </row>
    <row r="162" spans="1:26" s="77" customFormat="1" ht="25.5" customHeight="1">
      <c r="A162" s="52"/>
      <c r="B162" s="53"/>
      <c r="C162" s="79"/>
      <c r="D162" s="16"/>
      <c r="E162" s="311" t="str">
        <f>Translations!$B$114</f>
        <v>This is the overall uncertainty associated with the annual quantity. The value displayed here is the uncertainty which has to be compared with the threshold of the required tier to check compliance.</v>
      </c>
      <c r="F162" s="311"/>
      <c r="G162" s="311"/>
      <c r="H162" s="311"/>
      <c r="I162" s="311"/>
      <c r="J162" s="311"/>
      <c r="K162" s="311"/>
      <c r="L162" s="80"/>
      <c r="M162" s="80"/>
      <c r="N162" s="80"/>
      <c r="O162" s="55"/>
      <c r="P162" s="52"/>
      <c r="Q162" s="52"/>
      <c r="R162" s="52"/>
      <c r="S162" s="52"/>
      <c r="T162" s="52"/>
      <c r="U162" s="52"/>
      <c r="V162" s="52"/>
      <c r="W162" s="52"/>
      <c r="X162" s="52"/>
      <c r="Y162" s="52"/>
      <c r="Z162" s="76"/>
    </row>
    <row r="163" spans="1:31" ht="12.75" customHeight="1" thickBot="1">
      <c r="A163" s="65"/>
      <c r="B163" s="53"/>
      <c r="C163" s="66"/>
      <c r="D163" s="67"/>
      <c r="E163" s="68"/>
      <c r="F163" s="69"/>
      <c r="G163" s="70"/>
      <c r="H163" s="70"/>
      <c r="I163" s="70"/>
      <c r="J163" s="70"/>
      <c r="K163" s="70"/>
      <c r="L163" s="70"/>
      <c r="M163" s="70"/>
      <c r="N163" s="70"/>
      <c r="O163" s="71"/>
      <c r="P163" s="72"/>
      <c r="Q163" s="72"/>
      <c r="R163" s="72"/>
      <c r="S163" s="72"/>
      <c r="T163" s="72"/>
      <c r="U163" s="72"/>
      <c r="V163" s="72"/>
      <c r="W163" s="73"/>
      <c r="X163" s="73"/>
      <c r="Y163" s="73"/>
      <c r="Z163" s="74"/>
      <c r="AA163" s="75"/>
      <c r="AB163" s="75"/>
      <c r="AC163" s="75"/>
      <c r="AD163" s="75"/>
      <c r="AE163" s="75"/>
    </row>
    <row r="164" spans="1:26" s="77" customFormat="1" ht="12.75" customHeight="1" thickBot="1">
      <c r="A164" s="52"/>
      <c r="B164" s="53"/>
      <c r="C164" s="16"/>
      <c r="D164" s="16"/>
      <c r="E164" s="16"/>
      <c r="F164" s="16"/>
      <c r="G164" s="16"/>
      <c r="H164" s="16"/>
      <c r="I164" s="16"/>
      <c r="J164" s="16"/>
      <c r="K164" s="16"/>
      <c r="L164" s="16"/>
      <c r="M164" s="16"/>
      <c r="N164" s="16"/>
      <c r="O164" s="55"/>
      <c r="P164" s="52"/>
      <c r="Q164" s="52"/>
      <c r="R164" s="52"/>
      <c r="S164" s="52"/>
      <c r="T164" s="52"/>
      <c r="U164" s="52"/>
      <c r="V164" s="52"/>
      <c r="W164" s="52"/>
      <c r="X164" s="52"/>
      <c r="Y164" s="52"/>
      <c r="Z164" s="76"/>
    </row>
    <row r="165" spans="1:26" s="77" customFormat="1" ht="15.75" customHeight="1" thickBot="1">
      <c r="A165" s="52"/>
      <c r="B165" s="53"/>
      <c r="C165" s="78">
        <f>C127+1</f>
        <v>5</v>
      </c>
      <c r="D165" s="16"/>
      <c r="E165" s="324" t="str">
        <f>Translations!$B$53</f>
        <v>This is an optional tool for calculating the uncertainty associated with the measurement of annual quantities</v>
      </c>
      <c r="F165" s="324"/>
      <c r="G165" s="324"/>
      <c r="H165" s="324"/>
      <c r="I165" s="324"/>
      <c r="J165" s="324"/>
      <c r="K165" s="324"/>
      <c r="L165" s="324"/>
      <c r="M165" s="324"/>
      <c r="N165" s="324"/>
      <c r="O165" s="55"/>
      <c r="P165" s="52"/>
      <c r="Q165" s="52"/>
      <c r="R165" s="52"/>
      <c r="S165" s="52"/>
      <c r="T165" s="52"/>
      <c r="U165" s="52"/>
      <c r="V165" s="52"/>
      <c r="W165" s="52"/>
      <c r="X165" s="52"/>
      <c r="Y165" s="52"/>
      <c r="Z165" s="76"/>
    </row>
    <row r="166" spans="1:26" s="77" customFormat="1" ht="4.5" customHeight="1">
      <c r="A166" s="52"/>
      <c r="B166" s="53"/>
      <c r="C166" s="79"/>
      <c r="D166" s="16"/>
      <c r="E166" s="80"/>
      <c r="F166" s="80"/>
      <c r="G166" s="80"/>
      <c r="H166" s="80"/>
      <c r="I166" s="80"/>
      <c r="J166" s="80"/>
      <c r="K166" s="80"/>
      <c r="L166" s="80"/>
      <c r="M166" s="80"/>
      <c r="N166" s="80"/>
      <c r="O166" s="55"/>
      <c r="P166" s="52"/>
      <c r="Q166" s="52"/>
      <c r="R166" s="52"/>
      <c r="S166" s="52"/>
      <c r="T166" s="52"/>
      <c r="U166" s="52"/>
      <c r="V166" s="52"/>
      <c r="W166" s="52"/>
      <c r="X166" s="52"/>
      <c r="Y166" s="52"/>
      <c r="Z166" s="76"/>
    </row>
    <row r="167" spans="1:26" s="77" customFormat="1" ht="12.75" customHeight="1">
      <c r="A167" s="52"/>
      <c r="B167" s="53"/>
      <c r="C167" s="79"/>
      <c r="D167" s="16"/>
      <c r="E167" s="319" t="str">
        <f>Translations!$B$117</f>
        <v>Uncertainty related to the input quantity</v>
      </c>
      <c r="F167" s="312" t="str">
        <f>Translations!$B$68</f>
        <v>Please enter here the relative uncertainty associated with each measurement, expressed as %.</v>
      </c>
      <c r="G167" s="312"/>
      <c r="H167" s="312"/>
      <c r="I167" s="312"/>
      <c r="J167" s="312"/>
      <c r="K167" s="312"/>
      <c r="L167" s="312"/>
      <c r="M167" s="312"/>
      <c r="N167" s="312"/>
      <c r="O167" s="55"/>
      <c r="P167" s="52"/>
      <c r="Q167" s="52"/>
      <c r="R167" s="52"/>
      <c r="S167" s="52"/>
      <c r="T167" s="52"/>
      <c r="U167" s="52"/>
      <c r="V167" s="52"/>
      <c r="W167" s="52"/>
      <c r="X167" s="52"/>
      <c r="Y167" s="52"/>
      <c r="Z167" s="76"/>
    </row>
    <row r="168" spans="1:26" s="77" customFormat="1" ht="25.5" customHeight="1">
      <c r="A168" s="52"/>
      <c r="B168" s="53"/>
      <c r="C168" s="79"/>
      <c r="D168" s="16"/>
      <c r="E168" s="320"/>
      <c r="F168" s="312" t="str">
        <f>Translations!$B$70</f>
        <v>The uncertainty can be obtained from different sources, e.g. maximum permissible errors in service in legal metrological control, results from calibration, manufacturer's specification, etc.</v>
      </c>
      <c r="G168" s="312"/>
      <c r="H168" s="312"/>
      <c r="I168" s="312"/>
      <c r="J168" s="312"/>
      <c r="K168" s="312"/>
      <c r="L168" s="312"/>
      <c r="M168" s="312"/>
      <c r="N168" s="312"/>
      <c r="O168" s="55"/>
      <c r="P168" s="52"/>
      <c r="Q168" s="52"/>
      <c r="R168" s="52"/>
      <c r="S168" s="52"/>
      <c r="T168" s="52"/>
      <c r="U168" s="52"/>
      <c r="V168" s="52"/>
      <c r="W168" s="52"/>
      <c r="X168" s="52"/>
      <c r="Y168" s="52"/>
      <c r="Z168" s="76"/>
    </row>
    <row r="169" spans="1:26" s="77" customFormat="1" ht="25.5" customHeight="1">
      <c r="A169" s="52"/>
      <c r="B169" s="53"/>
      <c r="C169" s="79"/>
      <c r="D169" s="16"/>
      <c r="E169" s="321"/>
      <c r="F169" s="312" t="str">
        <f>Translations!$B$71</f>
        <v>The type of uncertainty distribution and the coverage (standard or expanded) associated with that percentage will have to be provided in the following columns (see below.)</v>
      </c>
      <c r="G169" s="312"/>
      <c r="H169" s="312"/>
      <c r="I169" s="312"/>
      <c r="J169" s="312"/>
      <c r="K169" s="312"/>
      <c r="L169" s="312"/>
      <c r="M169" s="312"/>
      <c r="N169" s="312"/>
      <c r="O169" s="55"/>
      <c r="P169" s="52"/>
      <c r="Q169" s="52"/>
      <c r="R169" s="52"/>
      <c r="S169" s="52"/>
      <c r="T169" s="52"/>
      <c r="U169" s="52"/>
      <c r="V169" s="52"/>
      <c r="W169" s="52"/>
      <c r="X169" s="52"/>
      <c r="Y169" s="52"/>
      <c r="Z169" s="76"/>
    </row>
    <row r="170" spans="1:26" s="77" customFormat="1" ht="12.75" customHeight="1">
      <c r="A170" s="52"/>
      <c r="B170" s="53"/>
      <c r="C170" s="79"/>
      <c r="D170" s="16"/>
      <c r="E170" s="319" t="str">
        <f>Translations!$B$72</f>
        <v>Type of distribution</v>
      </c>
      <c r="F170" s="312" t="str">
        <f>Translations!$B$73</f>
        <v>Please enter here the relevant type of uncertainty distribution choosing one of the following from the drop-down list:</v>
      </c>
      <c r="G170" s="312"/>
      <c r="H170" s="312"/>
      <c r="I170" s="312"/>
      <c r="J170" s="312"/>
      <c r="K170" s="312"/>
      <c r="L170" s="312"/>
      <c r="M170" s="312"/>
      <c r="N170" s="312"/>
      <c r="O170" s="55"/>
      <c r="P170" s="52"/>
      <c r="Q170" s="52"/>
      <c r="R170" s="52"/>
      <c r="S170" s="52"/>
      <c r="T170" s="52"/>
      <c r="U170" s="52"/>
      <c r="V170" s="52"/>
      <c r="W170" s="52"/>
      <c r="X170" s="52"/>
      <c r="Y170" s="52"/>
      <c r="Z170" s="76"/>
    </row>
    <row r="171" spans="1:26" s="77" customFormat="1" ht="25.5" customHeight="1">
      <c r="A171" s="81"/>
      <c r="B171" s="53"/>
      <c r="C171" s="16"/>
      <c r="D171" s="16"/>
      <c r="E171" s="320"/>
      <c r="F171" s="86" t="s">
        <v>69</v>
      </c>
      <c r="G171" s="310" t="str">
        <f>Translations!$B$74</f>
        <v>normal distribution: this type of distribution typically occurs for uncertainties provided in calibration reports, manufacturer’s specifications and combined uncertainties.</v>
      </c>
      <c r="H171" s="310"/>
      <c r="I171" s="310"/>
      <c r="J171" s="310"/>
      <c r="K171" s="310"/>
      <c r="L171" s="310"/>
      <c r="M171" s="310"/>
      <c r="N171" s="310"/>
      <c r="O171" s="83"/>
      <c r="P171" s="84"/>
      <c r="Q171" s="84"/>
      <c r="R171" s="84"/>
      <c r="S171" s="84"/>
      <c r="T171" s="84"/>
      <c r="U171" s="84"/>
      <c r="V171" s="84"/>
      <c r="W171" s="85"/>
      <c r="X171" s="85"/>
      <c r="Y171" s="85"/>
      <c r="Z171" s="76"/>
    </row>
    <row r="172" spans="1:26" s="77" customFormat="1" ht="12.75" customHeight="1">
      <c r="A172" s="81"/>
      <c r="B172" s="53"/>
      <c r="C172" s="16"/>
      <c r="D172" s="16"/>
      <c r="E172" s="320"/>
      <c r="F172" s="86" t="s">
        <v>69</v>
      </c>
      <c r="G172" s="310" t="str">
        <f>Translations!$B$118</f>
        <v>rectangular distribution: this type of distribution typically occurs for maximum permissible errors, tolerances and uncertainties provided in reference books.
• Tolerances
• Reference book values</v>
      </c>
      <c r="H172" s="310"/>
      <c r="I172" s="310"/>
      <c r="J172" s="310"/>
      <c r="K172" s="310"/>
      <c r="L172" s="310"/>
      <c r="M172" s="310"/>
      <c r="N172" s="310"/>
      <c r="O172" s="83"/>
      <c r="P172" s="84"/>
      <c r="Q172" s="84"/>
      <c r="R172" s="84"/>
      <c r="S172" s="84"/>
      <c r="T172" s="84"/>
      <c r="U172" s="84"/>
      <c r="V172" s="84"/>
      <c r="W172" s="85"/>
      <c r="X172" s="85"/>
      <c r="Y172" s="85"/>
      <c r="Z172" s="76"/>
    </row>
    <row r="173" spans="1:26" s="77" customFormat="1" ht="25.5" customHeight="1">
      <c r="A173" s="81"/>
      <c r="B173" s="53"/>
      <c r="C173" s="16"/>
      <c r="D173" s="16"/>
      <c r="E173" s="320"/>
      <c r="F173" s="86" t="s">
        <v>69</v>
      </c>
      <c r="G173" s="310" t="str">
        <f>Translations!$B$76</f>
        <v>triangular distribution: this type of distribution is typically used e.g. where there is only limited sample data for a population, cases where the relationship between variables is known but data is scarce, etc.</v>
      </c>
      <c r="H173" s="310"/>
      <c r="I173" s="310"/>
      <c r="J173" s="310"/>
      <c r="K173" s="310"/>
      <c r="L173" s="310"/>
      <c r="M173" s="310"/>
      <c r="N173" s="310"/>
      <c r="O173" s="83"/>
      <c r="P173" s="84"/>
      <c r="Q173" s="84"/>
      <c r="R173" s="84"/>
      <c r="S173" s="84"/>
      <c r="T173" s="84"/>
      <c r="U173" s="84"/>
      <c r="V173" s="84"/>
      <c r="W173" s="85"/>
      <c r="X173" s="85"/>
      <c r="Y173" s="85"/>
      <c r="Z173" s="76"/>
    </row>
    <row r="174" spans="1:26" s="77" customFormat="1" ht="12.75" customHeight="1">
      <c r="A174" s="81"/>
      <c r="B174" s="53"/>
      <c r="C174" s="16"/>
      <c r="D174" s="16"/>
      <c r="E174" s="321"/>
      <c r="F174" s="86" t="s">
        <v>69</v>
      </c>
      <c r="G174" s="315" t="str">
        <f>Translations!$B$119</f>
        <v>unknown distribution: if the distribution is unknown, a rectangular distribution is assumed.</v>
      </c>
      <c r="H174" s="315"/>
      <c r="I174" s="315"/>
      <c r="J174" s="315"/>
      <c r="K174" s="315"/>
      <c r="L174" s="315"/>
      <c r="M174" s="315"/>
      <c r="N174" s="315"/>
      <c r="O174" s="83"/>
      <c r="P174" s="84"/>
      <c r="Q174" s="84"/>
      <c r="R174" s="84"/>
      <c r="S174" s="84"/>
      <c r="T174" s="84"/>
      <c r="U174" s="84"/>
      <c r="V174" s="84"/>
      <c r="W174" s="85"/>
      <c r="X174" s="85"/>
      <c r="Y174" s="85"/>
      <c r="Z174" s="76"/>
    </row>
    <row r="175" spans="1:26" s="77" customFormat="1" ht="12.75" customHeight="1">
      <c r="A175" s="52"/>
      <c r="B175" s="53"/>
      <c r="C175" s="79"/>
      <c r="D175" s="16"/>
      <c r="E175" s="319" t="str">
        <f>Translations!$B$78</f>
        <v>Standard or expanded uncertainty?</v>
      </c>
      <c r="F175" s="312" t="str">
        <f>Translations!$B$79</f>
        <v>For normal distributions, please enter here whether the uncertainty provided is the standard (1σ, k=1, 68%) or expanded (2σ, k=2, 95%) uncertainty.</v>
      </c>
      <c r="G175" s="312"/>
      <c r="H175" s="312"/>
      <c r="I175" s="312"/>
      <c r="J175" s="312"/>
      <c r="K175" s="312"/>
      <c r="L175" s="312"/>
      <c r="M175" s="312"/>
      <c r="N175" s="312"/>
      <c r="O175" s="55"/>
      <c r="P175" s="52"/>
      <c r="Q175" s="52"/>
      <c r="R175" s="52"/>
      <c r="S175" s="52"/>
      <c r="T175" s="52"/>
      <c r="U175" s="52"/>
      <c r="V175" s="52"/>
      <c r="W175" s="52"/>
      <c r="X175" s="52"/>
      <c r="Y175" s="52"/>
      <c r="Z175" s="76"/>
    </row>
    <row r="176" spans="1:26" s="77" customFormat="1" ht="25.5" customHeight="1">
      <c r="A176" s="52"/>
      <c r="B176" s="53"/>
      <c r="C176" s="79"/>
      <c r="D176" s="16"/>
      <c r="E176" s="321"/>
      <c r="F176" s="312" t="str">
        <f>Translations!$B$80</f>
        <v>For all other types of distribution, entries here are not relevant and the cell will be greyed out.</v>
      </c>
      <c r="G176" s="312"/>
      <c r="H176" s="312"/>
      <c r="I176" s="312"/>
      <c r="J176" s="312"/>
      <c r="K176" s="312"/>
      <c r="L176" s="312"/>
      <c r="M176" s="312"/>
      <c r="N176" s="312"/>
      <c r="O176" s="55"/>
      <c r="P176" s="52"/>
      <c r="Q176" s="52"/>
      <c r="R176" s="52"/>
      <c r="S176" s="52"/>
      <c r="T176" s="52"/>
      <c r="U176" s="52"/>
      <c r="V176" s="52"/>
      <c r="W176" s="52"/>
      <c r="X176" s="52"/>
      <c r="Y176" s="52"/>
      <c r="Z176" s="76"/>
    </row>
    <row r="177" spans="1:26" s="77" customFormat="1" ht="25.5" customHeight="1">
      <c r="A177" s="52"/>
      <c r="B177" s="53"/>
      <c r="C177" s="79"/>
      <c r="D177" s="16"/>
      <c r="E177" s="319" t="str">
        <f>Translations!$B$81</f>
        <v>Value "in service"?</v>
      </c>
      <c r="F177"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177" s="312"/>
      <c r="H177" s="312"/>
      <c r="I177" s="312"/>
      <c r="J177" s="312"/>
      <c r="K177" s="312"/>
      <c r="L177" s="312"/>
      <c r="M177" s="312"/>
      <c r="N177" s="312"/>
      <c r="O177" s="55"/>
      <c r="P177" s="52"/>
      <c r="Q177" s="52"/>
      <c r="R177" s="52"/>
      <c r="S177" s="52"/>
      <c r="T177" s="52"/>
      <c r="U177" s="52"/>
      <c r="V177" s="52"/>
      <c r="W177" s="52"/>
      <c r="X177" s="52"/>
      <c r="Y177" s="52"/>
      <c r="Z177" s="76"/>
    </row>
    <row r="178" spans="1:26" s="77" customFormat="1" ht="25.5" customHeight="1">
      <c r="A178" s="52"/>
      <c r="B178" s="53"/>
      <c r="C178" s="79"/>
      <c r="D178" s="16"/>
      <c r="E178" s="321"/>
      <c r="F178" s="312" t="str">
        <f>Translations!$B$83</f>
        <v>The uncertainty would be "not in service" if it relates e.g. to the maximum permissible error (but not in service), calibration certificates etc.</v>
      </c>
      <c r="G178" s="312"/>
      <c r="H178" s="312"/>
      <c r="I178" s="312"/>
      <c r="J178" s="312"/>
      <c r="K178" s="312"/>
      <c r="L178" s="312"/>
      <c r="M178" s="312"/>
      <c r="N178" s="312"/>
      <c r="O178" s="55"/>
      <c r="P178" s="52"/>
      <c r="Q178" s="52"/>
      <c r="R178" s="52"/>
      <c r="S178" s="52"/>
      <c r="T178" s="52"/>
      <c r="U178" s="52"/>
      <c r="V178" s="52"/>
      <c r="W178" s="52"/>
      <c r="X178" s="52"/>
      <c r="Y178" s="52"/>
      <c r="Z178" s="76"/>
    </row>
    <row r="179" spans="1:26" s="77" customFormat="1" ht="12.75" customHeight="1">
      <c r="A179" s="52"/>
      <c r="B179" s="53"/>
      <c r="C179" s="79"/>
      <c r="D179" s="16"/>
      <c r="E179" s="319" t="str">
        <f>Translations!$B$84</f>
        <v>Conversion factor to "in service"</v>
      </c>
      <c r="F179" s="312" t="str">
        <f>Translations!$B$85</f>
        <v>Please enter here the conversion factor for the uncertainty "in service". If "in service" is selected above, the cell will be greyed out and a value of 1 applied. </v>
      </c>
      <c r="G179" s="312"/>
      <c r="H179" s="312"/>
      <c r="I179" s="312"/>
      <c r="J179" s="312"/>
      <c r="K179" s="312"/>
      <c r="L179" s="312"/>
      <c r="M179" s="312"/>
      <c r="N179" s="312"/>
      <c r="O179" s="55"/>
      <c r="P179" s="52"/>
      <c r="Q179" s="52"/>
      <c r="R179" s="52"/>
      <c r="S179" s="52"/>
      <c r="T179" s="52"/>
      <c r="U179" s="52"/>
      <c r="V179" s="52"/>
      <c r="W179" s="52"/>
      <c r="X179" s="52"/>
      <c r="Y179" s="52"/>
      <c r="Z179" s="76"/>
    </row>
    <row r="180" spans="1:26" s="77" customFormat="1" ht="54.75" customHeight="1">
      <c r="A180" s="52"/>
      <c r="B180" s="53"/>
      <c r="C180" s="79"/>
      <c r="D180" s="16"/>
      <c r="E180" s="326"/>
      <c r="F180"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180" s="336"/>
      <c r="H180" s="336"/>
      <c r="I180" s="336"/>
      <c r="J180" s="336"/>
      <c r="K180" s="336"/>
      <c r="L180" s="336"/>
      <c r="M180" s="336"/>
      <c r="N180" s="336"/>
      <c r="O180" s="55"/>
      <c r="P180" s="52"/>
      <c r="Q180" s="52"/>
      <c r="R180" s="52"/>
      <c r="S180" s="52"/>
      <c r="T180" s="52"/>
      <c r="U180" s="52"/>
      <c r="V180" s="52"/>
      <c r="W180" s="52"/>
      <c r="X180" s="52"/>
      <c r="Y180" s="52"/>
      <c r="Z180" s="76"/>
    </row>
    <row r="181" spans="1:26" s="77" customFormat="1" ht="12.75" customHeight="1">
      <c r="A181" s="52"/>
      <c r="B181" s="53"/>
      <c r="C181" s="79"/>
      <c r="D181" s="16"/>
      <c r="E181" s="321"/>
      <c r="F181" s="340" t="str">
        <f>Translations!$B$87</f>
        <v>If no entries are made here, a value of 2 to convert the uncertainty to "in service" will be applied.</v>
      </c>
      <c r="G181" s="340"/>
      <c r="H181" s="340"/>
      <c r="I181" s="340"/>
      <c r="J181" s="340"/>
      <c r="K181" s="340"/>
      <c r="L181" s="340"/>
      <c r="M181" s="340"/>
      <c r="N181" s="340"/>
      <c r="O181" s="55"/>
      <c r="P181" s="52"/>
      <c r="Q181" s="52"/>
      <c r="R181" s="52"/>
      <c r="S181" s="52"/>
      <c r="T181" s="52"/>
      <c r="U181" s="52"/>
      <c r="V181" s="52"/>
      <c r="W181" s="52"/>
      <c r="X181" s="52"/>
      <c r="Y181" s="52"/>
      <c r="Z181" s="76"/>
    </row>
    <row r="182" spans="1:26" s="77" customFormat="1" ht="12.75" customHeight="1">
      <c r="A182" s="52"/>
      <c r="B182" s="53"/>
      <c r="C182" s="79"/>
      <c r="D182" s="16"/>
      <c r="E182" s="319" t="str">
        <f>Translations!$B$88</f>
        <v>Correlated or uncorrelated?</v>
      </c>
      <c r="F182" s="312" t="str">
        <f>Translations!$B$89</f>
        <v>Please enter here whether the individual measurements are correlated or uncorrelated. </v>
      </c>
      <c r="G182" s="312"/>
      <c r="H182" s="312"/>
      <c r="I182" s="312"/>
      <c r="J182" s="312"/>
      <c r="K182" s="312"/>
      <c r="L182" s="312"/>
      <c r="M182" s="312"/>
      <c r="N182" s="312"/>
      <c r="O182" s="55"/>
      <c r="P182" s="52"/>
      <c r="Q182" s="52"/>
      <c r="R182" s="52"/>
      <c r="S182" s="52"/>
      <c r="T182" s="52"/>
      <c r="U182" s="52"/>
      <c r="V182" s="52"/>
      <c r="W182" s="52"/>
      <c r="X182" s="52"/>
      <c r="Y182" s="52"/>
      <c r="Z182" s="76"/>
    </row>
    <row r="183" spans="1:26" s="77" customFormat="1" ht="49.5" customHeight="1">
      <c r="A183" s="52"/>
      <c r="B183" s="53"/>
      <c r="C183" s="79"/>
      <c r="D183" s="16"/>
      <c r="E183" s="320"/>
      <c r="F183"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183" s="312"/>
      <c r="H183" s="312"/>
      <c r="I183" s="312"/>
      <c r="J183" s="312"/>
      <c r="K183" s="312"/>
      <c r="L183" s="312"/>
      <c r="M183" s="312"/>
      <c r="N183" s="312"/>
      <c r="O183" s="55"/>
      <c r="P183" s="52"/>
      <c r="Q183" s="52"/>
      <c r="R183" s="52"/>
      <c r="S183" s="52"/>
      <c r="T183" s="52"/>
      <c r="U183" s="52"/>
      <c r="V183" s="52"/>
      <c r="W183" s="52"/>
      <c r="X183" s="52"/>
      <c r="Y183" s="52"/>
      <c r="Z183" s="76"/>
    </row>
    <row r="184" spans="1:26" s="77" customFormat="1" ht="24" customHeight="1">
      <c r="A184" s="52"/>
      <c r="B184" s="53"/>
      <c r="C184" s="79"/>
      <c r="D184" s="16"/>
      <c r="E184" s="320"/>
      <c r="F184" s="312" t="str">
        <f>Translations!$B$91</f>
        <v>In practice, input quantities are often correlated because the same physical measurement standard, measuring instrument, reference date, or even measurement method is used in the estimation of their values.</v>
      </c>
      <c r="G184" s="312"/>
      <c r="H184" s="312"/>
      <c r="I184" s="312"/>
      <c r="J184" s="312"/>
      <c r="K184" s="312"/>
      <c r="L184" s="312"/>
      <c r="M184" s="312"/>
      <c r="N184" s="312"/>
      <c r="O184" s="55"/>
      <c r="P184" s="52"/>
      <c r="Q184" s="52"/>
      <c r="R184" s="52"/>
      <c r="S184" s="52"/>
      <c r="T184" s="52"/>
      <c r="U184" s="52"/>
      <c r="V184" s="52"/>
      <c r="W184" s="52"/>
      <c r="X184" s="52"/>
      <c r="Y184" s="52"/>
      <c r="Z184" s="76"/>
    </row>
    <row r="185" spans="1:26" s="77" customFormat="1" ht="24" customHeight="1">
      <c r="A185" s="52"/>
      <c r="B185" s="53"/>
      <c r="C185" s="79"/>
      <c r="D185" s="16"/>
      <c r="E185" s="320"/>
      <c r="F185" s="312" t="str">
        <f>Translations!$B$92</f>
        <v>Example: Each batch of a solid material purchased on the market is measured by the operator's weighbridge. In this case the measurements may have to be assumed as being correlated.</v>
      </c>
      <c r="G185" s="312"/>
      <c r="H185" s="312"/>
      <c r="I185" s="312"/>
      <c r="J185" s="312"/>
      <c r="K185" s="312"/>
      <c r="L185" s="312"/>
      <c r="M185" s="312"/>
      <c r="N185" s="312"/>
      <c r="O185" s="55"/>
      <c r="P185" s="52"/>
      <c r="Q185" s="52"/>
      <c r="R185" s="52"/>
      <c r="S185" s="52"/>
      <c r="T185" s="52"/>
      <c r="U185" s="52"/>
      <c r="V185" s="52"/>
      <c r="W185" s="52"/>
      <c r="X185" s="52"/>
      <c r="Y185" s="52"/>
      <c r="Z185" s="76"/>
    </row>
    <row r="186" spans="1:26" s="77" customFormat="1" ht="12.75" customHeight="1">
      <c r="A186" s="52"/>
      <c r="B186" s="53"/>
      <c r="C186" s="79"/>
      <c r="D186" s="16"/>
      <c r="E186" s="80"/>
      <c r="F186" s="80"/>
      <c r="G186" s="80"/>
      <c r="H186" s="80"/>
      <c r="I186" s="80"/>
      <c r="J186" s="80"/>
      <c r="K186" s="80"/>
      <c r="L186" s="80"/>
      <c r="M186" s="80"/>
      <c r="N186" s="80"/>
      <c r="O186" s="55"/>
      <c r="P186" s="52"/>
      <c r="Q186" s="52"/>
      <c r="R186" s="52"/>
      <c r="S186" s="52"/>
      <c r="T186" s="52"/>
      <c r="U186" s="52"/>
      <c r="V186" s="52"/>
      <c r="W186" s="52"/>
      <c r="X186" s="52"/>
      <c r="Y186" s="52"/>
      <c r="Z186" s="76"/>
    </row>
    <row r="187" spans="1:26" s="77" customFormat="1" ht="12.75" customHeight="1">
      <c r="A187" s="52"/>
      <c r="B187" s="53"/>
      <c r="C187" s="79"/>
      <c r="D187" s="87" t="s">
        <v>254</v>
      </c>
      <c r="E187" s="323" t="str">
        <f>Translations!$B$93</f>
        <v>Amount of fuel or material imported to/consumed within the installation</v>
      </c>
      <c r="F187" s="323"/>
      <c r="G187" s="323"/>
      <c r="H187" s="323"/>
      <c r="I187" s="323"/>
      <c r="J187" s="323"/>
      <c r="K187" s="323"/>
      <c r="L187" s="323"/>
      <c r="M187" s="323"/>
      <c r="N187" s="322"/>
      <c r="O187" s="55"/>
      <c r="P187" s="52"/>
      <c r="Q187" s="52"/>
      <c r="R187" s="52"/>
      <c r="S187" s="52"/>
      <c r="T187" s="52"/>
      <c r="U187" s="52"/>
      <c r="V187" s="52"/>
      <c r="W187" s="52"/>
      <c r="X187" s="52"/>
      <c r="Y187" s="52"/>
      <c r="Z187" s="76"/>
    </row>
    <row r="188" spans="1:26" s="77" customFormat="1" ht="37.5" customHeight="1">
      <c r="A188" s="52"/>
      <c r="B188" s="53"/>
      <c r="C188" s="79"/>
      <c r="D188" s="16"/>
      <c r="E188" s="347" t="str">
        <f>Translations!$B$120</f>
        <v>Input quantity - name of parameter</v>
      </c>
      <c r="F188" s="348"/>
      <c r="G188" s="348"/>
      <c r="H188" s="348"/>
      <c r="I188" s="349"/>
      <c r="J188" s="88" t="str">
        <f>Translations!$B$117</f>
        <v>Uncertainty related to the input quantity</v>
      </c>
      <c r="K188" s="88" t="str">
        <f>Translations!$B$72</f>
        <v>Type of distribution</v>
      </c>
      <c r="L188" s="88" t="str">
        <f>Translations!$B$78</f>
        <v>Standard or expanded uncertainty?</v>
      </c>
      <c r="M188" s="88" t="str">
        <f>Translations!$B$81</f>
        <v>Value "in service"?</v>
      </c>
      <c r="N188" s="88" t="str">
        <f>Translations!$B$84</f>
        <v>Conversion factor to "in service"</v>
      </c>
      <c r="O188" s="55"/>
      <c r="P188" s="52"/>
      <c r="Q188" s="52"/>
      <c r="R188" s="89" t="s">
        <v>226</v>
      </c>
      <c r="S188" s="89" t="s">
        <v>224</v>
      </c>
      <c r="T188" s="89" t="s">
        <v>225</v>
      </c>
      <c r="U188" s="89" t="s">
        <v>305</v>
      </c>
      <c r="V188" s="52" t="s">
        <v>242</v>
      </c>
      <c r="W188" s="89" t="s">
        <v>227</v>
      </c>
      <c r="X188" s="89" t="s">
        <v>228</v>
      </c>
      <c r="Y188" s="89" t="s">
        <v>306</v>
      </c>
      <c r="Z188" s="76"/>
    </row>
    <row r="189" spans="1:26" s="77" customFormat="1" ht="12.75" customHeight="1">
      <c r="A189" s="52"/>
      <c r="B189" s="53"/>
      <c r="C189" s="79"/>
      <c r="D189" s="90" t="s">
        <v>255</v>
      </c>
      <c r="E189" s="350"/>
      <c r="F189" s="351"/>
      <c r="G189" s="351"/>
      <c r="H189" s="351"/>
      <c r="I189" s="352"/>
      <c r="J189" s="3"/>
      <c r="K189" s="4"/>
      <c r="L189" s="4"/>
      <c r="M189" s="6"/>
      <c r="N189" s="186"/>
      <c r="O189" s="55"/>
      <c r="P189" s="52"/>
      <c r="Q189" s="52"/>
      <c r="R189" s="92">
        <f>IF(K189="",INDEX(EUconst_DistributionCorrection,1),INDEX(EUconst_DistributionCorrection,MATCH(K189,EUconst_DistributionType,0)))</f>
        <v>1</v>
      </c>
      <c r="S189" s="93">
        <f>IF(OR(L189="",K189=INDEX(EUconst_DistributionType,2),K189=INDEX(EUconst_DistributionType,3)),INDEX(EUconst_ConfidenceLevel,1),INDEX(EUconst_ConfidenceLevel,MATCH(L189,EUconst_UncertaintyType,0)))</f>
        <v>0.682689250166422</v>
      </c>
      <c r="T189" s="94">
        <f>IF(N189="",2,INDEX(EUconst_CorrelationFactor,MATCH(N189,EUconst_CorrelationType,0)))</f>
        <v>2</v>
      </c>
      <c r="U189" s="189">
        <f>IF(M189=INDEX(EUconst_InService,1),1,IF(N189="",2,N189))</f>
        <v>2</v>
      </c>
      <c r="V189" s="94">
        <f>IF(J195="",1,3-T195)</f>
        <v>1</v>
      </c>
      <c r="W189" s="135">
        <f>IF(J189="","",(J189*U189/R189/TINV(1-S189,10^6))^V189)</f>
      </c>
      <c r="X189" s="97" t="b">
        <f>OR(INDEX(EUconst_DistributionType,2)=K189,INDEX(EUconst_DistributionType,3)=K189)</f>
        <v>0</v>
      </c>
      <c r="Y189" s="97" t="b">
        <f>M189=INDEX(EUconst_InService,1)</f>
        <v>0</v>
      </c>
      <c r="Z189" s="76"/>
    </row>
    <row r="190" spans="1:26" s="77" customFormat="1" ht="12.75" customHeight="1">
      <c r="A190" s="52"/>
      <c r="B190" s="53"/>
      <c r="C190" s="79"/>
      <c r="D190" s="90" t="s">
        <v>256</v>
      </c>
      <c r="E190" s="341"/>
      <c r="F190" s="342"/>
      <c r="G190" s="342"/>
      <c r="H190" s="342"/>
      <c r="I190" s="343"/>
      <c r="J190" s="6"/>
      <c r="K190" s="7"/>
      <c r="L190" s="7"/>
      <c r="M190" s="6"/>
      <c r="N190" s="187"/>
      <c r="O190" s="55"/>
      <c r="P190" s="52"/>
      <c r="Q190" s="52"/>
      <c r="R190" s="92">
        <f>IF(K190="",INDEX(EUconst_DistributionCorrection,1),INDEX(EUconst_DistributionCorrection,MATCH(K190,EUconst_DistributionType,0)))</f>
        <v>1</v>
      </c>
      <c r="S190" s="93">
        <f>IF(OR(L190="",K190=INDEX(EUconst_DistributionType,2),K190=INDEX(EUconst_DistributionType,3)),INDEX(EUconst_ConfidenceLevel,1),INDEX(EUconst_ConfidenceLevel,MATCH(L190,EUconst_UncertaintyType,0)))</f>
        <v>0.682689250166422</v>
      </c>
      <c r="T190" s="94">
        <f>IF(N190="",2,INDEX(EUconst_CorrelationFactor,MATCH(N190,EUconst_CorrelationType,0)))</f>
        <v>2</v>
      </c>
      <c r="U190" s="189">
        <f>IF(M190=INDEX(EUconst_InService,1),1,IF(N190="",2,N190))</f>
        <v>2</v>
      </c>
      <c r="V190" s="94">
        <f>V189</f>
        <v>1</v>
      </c>
      <c r="W190" s="135">
        <f>IF(J190="","",(J190*U190/R190/TINV(1-S190,10^6))^V190)</f>
      </c>
      <c r="X190" s="97" t="b">
        <f>OR(INDEX(EUconst_DistributionType,2)=K190,INDEX(EUconst_DistributionType,3)=K190)</f>
        <v>0</v>
      </c>
      <c r="Y190" s="97" t="b">
        <f>M190=INDEX(EUconst_InService,1)</f>
        <v>0</v>
      </c>
      <c r="Z190" s="76"/>
    </row>
    <row r="191" spans="1:26" s="77" customFormat="1" ht="12.75" customHeight="1">
      <c r="A191" s="52"/>
      <c r="B191" s="53"/>
      <c r="C191" s="79"/>
      <c r="D191" s="90" t="s">
        <v>253</v>
      </c>
      <c r="E191" s="341"/>
      <c r="F191" s="342"/>
      <c r="G191" s="342"/>
      <c r="H191" s="342"/>
      <c r="I191" s="343"/>
      <c r="J191" s="6"/>
      <c r="K191" s="7"/>
      <c r="L191" s="7"/>
      <c r="M191" s="6"/>
      <c r="N191" s="187"/>
      <c r="O191" s="55"/>
      <c r="P191" s="52"/>
      <c r="Q191" s="52"/>
      <c r="R191" s="92">
        <f>IF(K191="",INDEX(EUconst_DistributionCorrection,1),INDEX(EUconst_DistributionCorrection,MATCH(K191,EUconst_DistributionType,0)))</f>
        <v>1</v>
      </c>
      <c r="S191" s="93">
        <f>IF(OR(L191="",K191=INDEX(EUconst_DistributionType,2),K191=INDEX(EUconst_DistributionType,3)),INDEX(EUconst_ConfidenceLevel,1),INDEX(EUconst_ConfidenceLevel,MATCH(L191,EUconst_UncertaintyType,0)))</f>
        <v>0.682689250166422</v>
      </c>
      <c r="T191" s="94">
        <f>IF(N191="",2,INDEX(EUconst_CorrelationFactor,MATCH(N191,EUconst_CorrelationType,0)))</f>
        <v>2</v>
      </c>
      <c r="U191" s="189">
        <f>IF(M191=INDEX(EUconst_InService,1),1,IF(N191="",2,N191))</f>
        <v>2</v>
      </c>
      <c r="V191" s="94">
        <f>V190</f>
        <v>1</v>
      </c>
      <c r="W191" s="135">
        <f>IF(J191="","",(J191*U191/R191/TINV(1-S191,10^6))^V191)</f>
      </c>
      <c r="X191" s="97" t="b">
        <f>OR(INDEX(EUconst_DistributionType,2)=K191,INDEX(EUconst_DistributionType,3)=K191)</f>
        <v>0</v>
      </c>
      <c r="Y191" s="97" t="b">
        <f>M191=INDEX(EUconst_InService,1)</f>
        <v>0</v>
      </c>
      <c r="Z191" s="76"/>
    </row>
    <row r="192" spans="1:26" s="77" customFormat="1" ht="12.75" customHeight="1">
      <c r="A192" s="52"/>
      <c r="B192" s="53"/>
      <c r="C192" s="79"/>
      <c r="D192" s="90" t="s">
        <v>257</v>
      </c>
      <c r="E192" s="341"/>
      <c r="F192" s="342"/>
      <c r="G192" s="342"/>
      <c r="H192" s="342"/>
      <c r="I192" s="343"/>
      <c r="J192" s="6"/>
      <c r="K192" s="7"/>
      <c r="L192" s="7"/>
      <c r="M192" s="6"/>
      <c r="N192" s="187"/>
      <c r="O192" s="55"/>
      <c r="P192" s="52"/>
      <c r="Q192" s="52"/>
      <c r="R192" s="92">
        <f>IF(K192="",INDEX(EUconst_DistributionCorrection,1),INDEX(EUconst_DistributionCorrection,MATCH(K192,EUconst_DistributionType,0)))</f>
        <v>1</v>
      </c>
      <c r="S192" s="93">
        <f>IF(OR(L192="",K192=INDEX(EUconst_DistributionType,2),K192=INDEX(EUconst_DistributionType,3)),INDEX(EUconst_ConfidenceLevel,1),INDEX(EUconst_ConfidenceLevel,MATCH(L192,EUconst_UncertaintyType,0)))</f>
        <v>0.682689250166422</v>
      </c>
      <c r="T192" s="94">
        <f>IF(N192="",2,INDEX(EUconst_CorrelationFactor,MATCH(N192,EUconst_CorrelationType,0)))</f>
        <v>2</v>
      </c>
      <c r="U192" s="189">
        <f>IF(M192=INDEX(EUconst_InService,1),1,IF(N192="",2,N192))</f>
        <v>2</v>
      </c>
      <c r="V192" s="94">
        <f>V191</f>
        <v>1</v>
      </c>
      <c r="W192" s="135">
        <f>IF(J192="","",(J192*U192/R192/TINV(1-S192,10^6))^V192)</f>
      </c>
      <c r="X192" s="97" t="b">
        <f>OR(INDEX(EUconst_DistributionType,2)=K192,INDEX(EUconst_DistributionType,3)=K192)</f>
        <v>0</v>
      </c>
      <c r="Y192" s="97" t="b">
        <f>M192=INDEX(EUconst_InService,1)</f>
        <v>0</v>
      </c>
      <c r="Z192" s="76"/>
    </row>
    <row r="193" spans="1:26" s="77" customFormat="1" ht="12.75" customHeight="1">
      <c r="A193" s="52"/>
      <c r="B193" s="53"/>
      <c r="C193" s="79"/>
      <c r="D193" s="90" t="s">
        <v>258</v>
      </c>
      <c r="E193" s="341"/>
      <c r="F193" s="342"/>
      <c r="G193" s="342"/>
      <c r="H193" s="342"/>
      <c r="I193" s="343"/>
      <c r="J193" s="9"/>
      <c r="K193" s="10"/>
      <c r="L193" s="10"/>
      <c r="M193" s="9"/>
      <c r="N193" s="188"/>
      <c r="O193" s="55"/>
      <c r="P193" s="52"/>
      <c r="Q193" s="52"/>
      <c r="R193" s="92">
        <f>IF(K193="",INDEX(EUconst_DistributionCorrection,1),INDEX(EUconst_DistributionCorrection,MATCH(K193,EUconst_DistributionType,0)))</f>
        <v>1</v>
      </c>
      <c r="S193" s="93">
        <f>IF(OR(L193="",K193=INDEX(EUconst_DistributionType,2),K193=INDEX(EUconst_DistributionType,3)),INDEX(EUconst_ConfidenceLevel,1),INDEX(EUconst_ConfidenceLevel,MATCH(L193,EUconst_UncertaintyType,0)))</f>
        <v>0.682689250166422</v>
      </c>
      <c r="T193" s="94">
        <f>IF(N193="",2,INDEX(EUconst_CorrelationFactor,MATCH(N193,EUconst_CorrelationType,0)))</f>
        <v>2</v>
      </c>
      <c r="U193" s="189">
        <f>IF(M193=INDEX(EUconst_InService,1),1,IF(N193="",2,N193))</f>
        <v>2</v>
      </c>
      <c r="V193" s="94">
        <f>V192</f>
        <v>1</v>
      </c>
      <c r="W193" s="135">
        <f>IF(J193="","",(J193*U193/R193/TINV(1-S193,10^6))^V193)</f>
      </c>
      <c r="X193" s="97" t="b">
        <f>OR(INDEX(EUconst_DistributionType,2)=K193,INDEX(EUconst_DistributionType,3)=K193)</f>
        <v>0</v>
      </c>
      <c r="Y193" s="97" t="b">
        <f>M193=INDEX(EUconst_InService,1)</f>
        <v>0</v>
      </c>
      <c r="Z193" s="76">
        <f>IF(H193="","",ABS(I193)^T193*(ABS(H193)*J193/R193/TINV(1-S193,10^6))^2)</f>
      </c>
    </row>
    <row r="194" spans="1:26" s="77" customFormat="1" ht="4.5" customHeight="1">
      <c r="A194" s="52"/>
      <c r="B194" s="53"/>
      <c r="C194" s="79"/>
      <c r="D194" s="16"/>
      <c r="E194" s="80"/>
      <c r="F194" s="80"/>
      <c r="G194" s="80"/>
      <c r="H194" s="80"/>
      <c r="I194" s="80"/>
      <c r="J194" s="80"/>
      <c r="K194" s="80"/>
      <c r="L194" s="80"/>
      <c r="M194" s="80"/>
      <c r="N194" s="80"/>
      <c r="O194" s="55"/>
      <c r="P194" s="52"/>
      <c r="Q194" s="52"/>
      <c r="R194" s="52"/>
      <c r="S194" s="52"/>
      <c r="T194" s="52"/>
      <c r="U194" s="52"/>
      <c r="V194" s="52"/>
      <c r="W194" s="52"/>
      <c r="X194" s="52"/>
      <c r="Y194" s="52"/>
      <c r="Z194" s="76"/>
    </row>
    <row r="195" spans="1:26" s="77" customFormat="1" ht="12.75" customHeight="1">
      <c r="A195" s="52"/>
      <c r="B195" s="53"/>
      <c r="C195" s="79"/>
      <c r="D195" s="87" t="s">
        <v>259</v>
      </c>
      <c r="E195" s="344" t="str">
        <f>Translations!$B$121</f>
        <v>Are inputs under a) correlated or uncorrelated?</v>
      </c>
      <c r="F195" s="344"/>
      <c r="G195" s="344"/>
      <c r="H195" s="344"/>
      <c r="I195" s="345"/>
      <c r="J195" s="12"/>
      <c r="O195" s="55"/>
      <c r="P195" s="52"/>
      <c r="Q195" s="52"/>
      <c r="R195" s="52"/>
      <c r="S195" s="52"/>
      <c r="T195" s="94">
        <f>IF(J195="",2,INDEX(EUconst_CorrelationFactor,MATCH(J195,EUconst_CorrelationType,0)))</f>
        <v>2</v>
      </c>
      <c r="U195" s="52"/>
      <c r="V195" s="52"/>
      <c r="W195" s="52"/>
      <c r="X195" s="52"/>
      <c r="Y195" s="52"/>
      <c r="Z195" s="76"/>
    </row>
    <row r="196" spans="1:26" s="77" customFormat="1" ht="25.5" customHeight="1">
      <c r="A196" s="52"/>
      <c r="B196" s="53"/>
      <c r="C196" s="79"/>
      <c r="D196" s="87"/>
      <c r="E196" s="310" t="str">
        <f>Translations!$B$122</f>
        <v>Please indicate here if the inputs i. to v. under point a) are correlated or uncorrelated. If left empty, it is assumed that the input quantities are correlated.</v>
      </c>
      <c r="F196" s="310"/>
      <c r="G196" s="310"/>
      <c r="H196" s="310"/>
      <c r="I196" s="310"/>
      <c r="J196" s="310"/>
      <c r="K196" s="310"/>
      <c r="O196" s="55"/>
      <c r="P196" s="52"/>
      <c r="Q196" s="52"/>
      <c r="R196" s="52"/>
      <c r="S196" s="52"/>
      <c r="T196" s="106"/>
      <c r="U196" s="52"/>
      <c r="V196" s="52"/>
      <c r="W196" s="52"/>
      <c r="X196" s="52"/>
      <c r="Y196" s="52"/>
      <c r="Z196" s="76"/>
    </row>
    <row r="197" spans="1:26" s="77" customFormat="1" ht="4.5" customHeight="1">
      <c r="A197" s="52"/>
      <c r="B197" s="53"/>
      <c r="C197" s="79"/>
      <c r="D197" s="16"/>
      <c r="E197" s="80"/>
      <c r="F197" s="80"/>
      <c r="G197" s="80"/>
      <c r="H197" s="80"/>
      <c r="J197" s="80"/>
      <c r="K197" s="80"/>
      <c r="O197" s="55"/>
      <c r="P197" s="52"/>
      <c r="Q197" s="52"/>
      <c r="R197" s="52"/>
      <c r="S197" s="52"/>
      <c r="T197" s="52"/>
      <c r="U197" s="52"/>
      <c r="V197" s="52"/>
      <c r="W197" s="52"/>
      <c r="X197" s="52"/>
      <c r="Y197" s="52"/>
      <c r="Z197" s="76"/>
    </row>
    <row r="198" spans="1:26" s="77" customFormat="1" ht="12.75" customHeight="1">
      <c r="A198" s="52"/>
      <c r="B198" s="53"/>
      <c r="C198" s="79"/>
      <c r="D198" s="87" t="s">
        <v>260</v>
      </c>
      <c r="E198" s="318" t="str">
        <f>Translations!$B$123</f>
        <v>Total uncertainty (k=1)</v>
      </c>
      <c r="F198" s="318"/>
      <c r="G198" s="318"/>
      <c r="H198" s="318"/>
      <c r="I198" s="346"/>
      <c r="J198" s="116">
        <f>IF(COUNT(W189:W193)=0,"",SUM(W189:W193)^(1/(3-T195)))</f>
      </c>
      <c r="L198" s="80"/>
      <c r="M198" s="117"/>
      <c r="N198" s="80"/>
      <c r="O198" s="55"/>
      <c r="P198" s="52"/>
      <c r="Q198" s="52"/>
      <c r="R198" s="52"/>
      <c r="S198" s="52"/>
      <c r="T198" s="52"/>
      <c r="U198" s="52"/>
      <c r="V198" s="52"/>
      <c r="W198" s="52"/>
      <c r="X198" s="52"/>
      <c r="Y198" s="52"/>
      <c r="Z198" s="76"/>
    </row>
    <row r="199" spans="1:26" s="77" customFormat="1" ht="12.75" customHeight="1">
      <c r="A199" s="52"/>
      <c r="B199" s="53"/>
      <c r="C199" s="79"/>
      <c r="D199" s="87" t="s">
        <v>262</v>
      </c>
      <c r="E199" s="318" t="str">
        <f>Translations!$B$124</f>
        <v>Total uncertainty (k=2)</v>
      </c>
      <c r="F199" s="318"/>
      <c r="G199" s="318"/>
      <c r="H199" s="318"/>
      <c r="I199" s="346"/>
      <c r="J199" s="119">
        <f>IF(J198="","",J198*2)</f>
      </c>
      <c r="L199" s="80"/>
      <c r="M199" s="80"/>
      <c r="N199" s="80"/>
      <c r="O199" s="55"/>
      <c r="P199" s="52"/>
      <c r="Q199" s="52"/>
      <c r="R199" s="52"/>
      <c r="S199" s="52"/>
      <c r="T199" s="52"/>
      <c r="U199" s="52"/>
      <c r="V199" s="52"/>
      <c r="W199" s="121"/>
      <c r="X199" s="121"/>
      <c r="Y199" s="121"/>
      <c r="Z199" s="76"/>
    </row>
    <row r="200" spans="1:26" s="77" customFormat="1" ht="25.5" customHeight="1">
      <c r="A200" s="52"/>
      <c r="B200" s="53"/>
      <c r="C200" s="79"/>
      <c r="D200" s="16"/>
      <c r="E200" s="311" t="str">
        <f>Translations!$B$114</f>
        <v>This is the overall uncertainty associated with the annual quantity. The value displayed here is the uncertainty which has to be compared with the threshold of the required tier to check compliance.</v>
      </c>
      <c r="F200" s="311"/>
      <c r="G200" s="311"/>
      <c r="H200" s="311"/>
      <c r="I200" s="311"/>
      <c r="J200" s="311"/>
      <c r="K200" s="311"/>
      <c r="L200" s="80"/>
      <c r="M200" s="80"/>
      <c r="N200" s="80"/>
      <c r="O200" s="55"/>
      <c r="P200" s="52"/>
      <c r="Q200" s="52"/>
      <c r="R200" s="52"/>
      <c r="S200" s="52"/>
      <c r="T200" s="52"/>
      <c r="U200" s="52"/>
      <c r="V200" s="52"/>
      <c r="W200" s="52"/>
      <c r="X200" s="52"/>
      <c r="Y200" s="52"/>
      <c r="Z200" s="76"/>
    </row>
    <row r="201" spans="1:31" ht="12.75" customHeight="1" thickBot="1">
      <c r="A201" s="65"/>
      <c r="B201" s="53"/>
      <c r="C201" s="66"/>
      <c r="D201" s="67"/>
      <c r="E201" s="68"/>
      <c r="F201" s="69"/>
      <c r="G201" s="70"/>
      <c r="H201" s="70"/>
      <c r="I201" s="70"/>
      <c r="J201" s="70"/>
      <c r="K201" s="70"/>
      <c r="L201" s="70"/>
      <c r="M201" s="70"/>
      <c r="N201" s="70"/>
      <c r="O201" s="71"/>
      <c r="P201" s="72"/>
      <c r="Q201" s="72"/>
      <c r="R201" s="72"/>
      <c r="S201" s="72"/>
      <c r="T201" s="72"/>
      <c r="U201" s="72"/>
      <c r="V201" s="72"/>
      <c r="W201" s="73"/>
      <c r="X201" s="73"/>
      <c r="Y201" s="73"/>
      <c r="Z201" s="74"/>
      <c r="AA201" s="75"/>
      <c r="AB201" s="75"/>
      <c r="AC201" s="75"/>
      <c r="AD201" s="75"/>
      <c r="AE201" s="75"/>
    </row>
    <row r="202" spans="1:26" s="77" customFormat="1" ht="12.75" customHeight="1" thickBot="1">
      <c r="A202" s="52"/>
      <c r="B202" s="53"/>
      <c r="C202" s="16"/>
      <c r="D202" s="16"/>
      <c r="E202" s="16"/>
      <c r="F202" s="16"/>
      <c r="G202" s="16"/>
      <c r="H202" s="16"/>
      <c r="I202" s="16"/>
      <c r="J202" s="16"/>
      <c r="K202" s="16"/>
      <c r="L202" s="16"/>
      <c r="M202" s="16"/>
      <c r="N202" s="16"/>
      <c r="O202" s="55"/>
      <c r="P202" s="52"/>
      <c r="Q202" s="52"/>
      <c r="R202" s="52"/>
      <c r="S202" s="52"/>
      <c r="T202" s="52"/>
      <c r="U202" s="52"/>
      <c r="V202" s="52"/>
      <c r="W202" s="52"/>
      <c r="X202" s="52"/>
      <c r="Y202" s="52"/>
      <c r="Z202" s="76"/>
    </row>
    <row r="203" spans="1:26" s="77" customFormat="1" ht="15.75" customHeight="1" thickBot="1">
      <c r="A203" s="52"/>
      <c r="B203" s="53"/>
      <c r="C203" s="78">
        <f>C165+1</f>
        <v>6</v>
      </c>
      <c r="D203" s="16"/>
      <c r="E203" s="324" t="str">
        <f>Translations!$B$53</f>
        <v>This is an optional tool for calculating the uncertainty associated with the measurement of annual quantities</v>
      </c>
      <c r="F203" s="324"/>
      <c r="G203" s="324"/>
      <c r="H203" s="324"/>
      <c r="I203" s="324"/>
      <c r="J203" s="324"/>
      <c r="K203" s="324"/>
      <c r="L203" s="324"/>
      <c r="M203" s="324"/>
      <c r="N203" s="324"/>
      <c r="O203" s="55"/>
      <c r="P203" s="52"/>
      <c r="Q203" s="52"/>
      <c r="R203" s="52"/>
      <c r="S203" s="52"/>
      <c r="T203" s="52"/>
      <c r="U203" s="52"/>
      <c r="V203" s="52"/>
      <c r="W203" s="52"/>
      <c r="X203" s="52"/>
      <c r="Y203" s="52"/>
      <c r="Z203" s="76"/>
    </row>
    <row r="204" spans="1:26" s="77" customFormat="1" ht="4.5" customHeight="1">
      <c r="A204" s="52"/>
      <c r="B204" s="53"/>
      <c r="C204" s="79"/>
      <c r="D204" s="16"/>
      <c r="E204" s="80"/>
      <c r="F204" s="80"/>
      <c r="G204" s="80"/>
      <c r="H204" s="80"/>
      <c r="I204" s="80"/>
      <c r="J204" s="80"/>
      <c r="K204" s="80"/>
      <c r="L204" s="80"/>
      <c r="M204" s="80"/>
      <c r="N204" s="80"/>
      <c r="O204" s="55"/>
      <c r="P204" s="52"/>
      <c r="Q204" s="52"/>
      <c r="R204" s="52"/>
      <c r="S204" s="52"/>
      <c r="T204" s="52"/>
      <c r="U204" s="52"/>
      <c r="V204" s="52"/>
      <c r="W204" s="52"/>
      <c r="X204" s="52"/>
      <c r="Y204" s="52"/>
      <c r="Z204" s="76"/>
    </row>
    <row r="205" spans="1:26" s="77" customFormat="1" ht="12.75" customHeight="1">
      <c r="A205" s="52"/>
      <c r="B205" s="53"/>
      <c r="C205" s="79"/>
      <c r="D205" s="16"/>
      <c r="E205" s="319" t="str">
        <f>Translations!$B$117</f>
        <v>Uncertainty related to the input quantity</v>
      </c>
      <c r="F205" s="312" t="str">
        <f>Translations!$B$68</f>
        <v>Please enter here the relative uncertainty associated with each measurement, expressed as %.</v>
      </c>
      <c r="G205" s="312"/>
      <c r="H205" s="312"/>
      <c r="I205" s="312"/>
      <c r="J205" s="312"/>
      <c r="K205" s="312"/>
      <c r="L205" s="312"/>
      <c r="M205" s="312"/>
      <c r="N205" s="312"/>
      <c r="O205" s="55"/>
      <c r="P205" s="52"/>
      <c r="Q205" s="52"/>
      <c r="R205" s="52"/>
      <c r="S205" s="52"/>
      <c r="T205" s="52"/>
      <c r="U205" s="52"/>
      <c r="V205" s="52"/>
      <c r="W205" s="52"/>
      <c r="X205" s="52"/>
      <c r="Y205" s="52"/>
      <c r="Z205" s="76"/>
    </row>
    <row r="206" spans="1:26" s="77" customFormat="1" ht="25.5" customHeight="1">
      <c r="A206" s="52"/>
      <c r="B206" s="53"/>
      <c r="C206" s="79"/>
      <c r="D206" s="16"/>
      <c r="E206" s="320"/>
      <c r="F206" s="312" t="str">
        <f>Translations!$B$70</f>
        <v>The uncertainty can be obtained from different sources, e.g. maximum permissible errors in service in legal metrological control, results from calibration, manufacturer's specification, etc.</v>
      </c>
      <c r="G206" s="312"/>
      <c r="H206" s="312"/>
      <c r="I206" s="312"/>
      <c r="J206" s="312"/>
      <c r="K206" s="312"/>
      <c r="L206" s="312"/>
      <c r="M206" s="312"/>
      <c r="N206" s="312"/>
      <c r="O206" s="55"/>
      <c r="P206" s="52"/>
      <c r="Q206" s="52"/>
      <c r="R206" s="52"/>
      <c r="S206" s="52"/>
      <c r="T206" s="52"/>
      <c r="U206" s="52"/>
      <c r="V206" s="52"/>
      <c r="W206" s="52"/>
      <c r="X206" s="52"/>
      <c r="Y206" s="52"/>
      <c r="Z206" s="76"/>
    </row>
    <row r="207" spans="1:26" s="77" customFormat="1" ht="25.5" customHeight="1">
      <c r="A207" s="52"/>
      <c r="B207" s="53"/>
      <c r="C207" s="79"/>
      <c r="D207" s="16"/>
      <c r="E207" s="321"/>
      <c r="F207" s="312" t="str">
        <f>Translations!$B$71</f>
        <v>The type of uncertainty distribution and the coverage (standard or expanded) associated with that percentage will have to be provided in the following columns (see below.)</v>
      </c>
      <c r="G207" s="312"/>
      <c r="H207" s="312"/>
      <c r="I207" s="312"/>
      <c r="J207" s="312"/>
      <c r="K207" s="312"/>
      <c r="L207" s="312"/>
      <c r="M207" s="312"/>
      <c r="N207" s="312"/>
      <c r="O207" s="55"/>
      <c r="P207" s="52"/>
      <c r="Q207" s="52"/>
      <c r="R207" s="52"/>
      <c r="S207" s="52"/>
      <c r="T207" s="52"/>
      <c r="U207" s="52"/>
      <c r="V207" s="52"/>
      <c r="W207" s="52"/>
      <c r="X207" s="52"/>
      <c r="Y207" s="52"/>
      <c r="Z207" s="76"/>
    </row>
    <row r="208" spans="1:26" s="77" customFormat="1" ht="12.75" customHeight="1">
      <c r="A208" s="52"/>
      <c r="B208" s="53"/>
      <c r="C208" s="79"/>
      <c r="D208" s="16"/>
      <c r="E208" s="319" t="str">
        <f>Translations!$B$72</f>
        <v>Type of distribution</v>
      </c>
      <c r="F208" s="312" t="str">
        <f>Translations!$B$73</f>
        <v>Please enter here the relevant type of uncertainty distribution choosing one of the following from the drop-down list:</v>
      </c>
      <c r="G208" s="312"/>
      <c r="H208" s="312"/>
      <c r="I208" s="312"/>
      <c r="J208" s="312"/>
      <c r="K208" s="312"/>
      <c r="L208" s="312"/>
      <c r="M208" s="312"/>
      <c r="N208" s="312"/>
      <c r="O208" s="55"/>
      <c r="P208" s="52"/>
      <c r="Q208" s="52"/>
      <c r="R208" s="52"/>
      <c r="S208" s="52"/>
      <c r="T208" s="52"/>
      <c r="U208" s="52"/>
      <c r="V208" s="52"/>
      <c r="W208" s="52"/>
      <c r="X208" s="52"/>
      <c r="Y208" s="52"/>
      <c r="Z208" s="76"/>
    </row>
    <row r="209" spans="1:26" s="77" customFormat="1" ht="25.5" customHeight="1">
      <c r="A209" s="81"/>
      <c r="B209" s="53"/>
      <c r="C209" s="16"/>
      <c r="D209" s="16"/>
      <c r="E209" s="320"/>
      <c r="F209" s="86" t="s">
        <v>69</v>
      </c>
      <c r="G209" s="310" t="str">
        <f>Translations!$B$74</f>
        <v>normal distribution: this type of distribution typically occurs for uncertainties provided in calibration reports, manufacturer’s specifications and combined uncertainties.</v>
      </c>
      <c r="H209" s="310"/>
      <c r="I209" s="310"/>
      <c r="J209" s="310"/>
      <c r="K209" s="310"/>
      <c r="L209" s="310"/>
      <c r="M209" s="310"/>
      <c r="N209" s="310"/>
      <c r="O209" s="83"/>
      <c r="P209" s="84"/>
      <c r="Q209" s="84"/>
      <c r="R209" s="84"/>
      <c r="S209" s="84"/>
      <c r="T209" s="84"/>
      <c r="U209" s="84"/>
      <c r="V209" s="84"/>
      <c r="W209" s="85"/>
      <c r="X209" s="85"/>
      <c r="Y209" s="85"/>
      <c r="Z209" s="76"/>
    </row>
    <row r="210" spans="1:26" s="77" customFormat="1" ht="12.75" customHeight="1">
      <c r="A210" s="81"/>
      <c r="B210" s="53"/>
      <c r="C210" s="16"/>
      <c r="D210" s="16"/>
      <c r="E210" s="320"/>
      <c r="F210" s="86" t="s">
        <v>69</v>
      </c>
      <c r="G210" s="310" t="str">
        <f>Translations!$B$118</f>
        <v>rectangular distribution: this type of distribution typically occurs for maximum permissible errors, tolerances and uncertainties provided in reference books.
• Tolerances
• Reference book values</v>
      </c>
      <c r="H210" s="310"/>
      <c r="I210" s="310"/>
      <c r="J210" s="310"/>
      <c r="K210" s="310"/>
      <c r="L210" s="310"/>
      <c r="M210" s="310"/>
      <c r="N210" s="310"/>
      <c r="O210" s="83"/>
      <c r="P210" s="84"/>
      <c r="Q210" s="84"/>
      <c r="R210" s="84"/>
      <c r="S210" s="84"/>
      <c r="T210" s="84"/>
      <c r="U210" s="84"/>
      <c r="V210" s="84"/>
      <c r="W210" s="85"/>
      <c r="X210" s="85"/>
      <c r="Y210" s="85"/>
      <c r="Z210" s="76"/>
    </row>
    <row r="211" spans="1:26" s="77" customFormat="1" ht="25.5" customHeight="1">
      <c r="A211" s="81"/>
      <c r="B211" s="53"/>
      <c r="C211" s="16"/>
      <c r="D211" s="16"/>
      <c r="E211" s="320"/>
      <c r="F211" s="86" t="s">
        <v>69</v>
      </c>
      <c r="G211" s="310" t="str">
        <f>Translations!$B$76</f>
        <v>triangular distribution: this type of distribution is typically used e.g. where there is only limited sample data for a population, cases where the relationship between variables is known but data is scarce, etc.</v>
      </c>
      <c r="H211" s="310"/>
      <c r="I211" s="310"/>
      <c r="J211" s="310"/>
      <c r="K211" s="310"/>
      <c r="L211" s="310"/>
      <c r="M211" s="310"/>
      <c r="N211" s="310"/>
      <c r="O211" s="83"/>
      <c r="P211" s="84"/>
      <c r="Q211" s="84"/>
      <c r="R211" s="84"/>
      <c r="S211" s="84"/>
      <c r="T211" s="84"/>
      <c r="U211" s="84"/>
      <c r="V211" s="84"/>
      <c r="W211" s="85"/>
      <c r="X211" s="85"/>
      <c r="Y211" s="85"/>
      <c r="Z211" s="76"/>
    </row>
    <row r="212" spans="1:26" s="77" customFormat="1" ht="12.75" customHeight="1">
      <c r="A212" s="81"/>
      <c r="B212" s="53"/>
      <c r="C212" s="16"/>
      <c r="D212" s="16"/>
      <c r="E212" s="321"/>
      <c r="F212" s="86" t="s">
        <v>69</v>
      </c>
      <c r="G212" s="315" t="str">
        <f>Translations!$B$119</f>
        <v>unknown distribution: if the distribution is unknown, a rectangular distribution is assumed.</v>
      </c>
      <c r="H212" s="315"/>
      <c r="I212" s="315"/>
      <c r="J212" s="315"/>
      <c r="K212" s="315"/>
      <c r="L212" s="315"/>
      <c r="M212" s="315"/>
      <c r="N212" s="315"/>
      <c r="O212" s="83"/>
      <c r="P212" s="84"/>
      <c r="Q212" s="84"/>
      <c r="R212" s="84"/>
      <c r="S212" s="84"/>
      <c r="T212" s="84"/>
      <c r="U212" s="84"/>
      <c r="V212" s="84"/>
      <c r="W212" s="85"/>
      <c r="X212" s="85"/>
      <c r="Y212" s="85"/>
      <c r="Z212" s="76"/>
    </row>
    <row r="213" spans="1:26" s="77" customFormat="1" ht="12.75" customHeight="1">
      <c r="A213" s="52"/>
      <c r="B213" s="53"/>
      <c r="C213" s="79"/>
      <c r="D213" s="16"/>
      <c r="E213" s="319" t="str">
        <f>Translations!$B$78</f>
        <v>Standard or expanded uncertainty?</v>
      </c>
      <c r="F213" s="312" t="str">
        <f>Translations!$B$79</f>
        <v>For normal distributions, please enter here whether the uncertainty provided is the standard (1σ, k=1, 68%) or expanded (2σ, k=2, 95%) uncertainty.</v>
      </c>
      <c r="G213" s="312"/>
      <c r="H213" s="312"/>
      <c r="I213" s="312"/>
      <c r="J213" s="312"/>
      <c r="K213" s="312"/>
      <c r="L213" s="312"/>
      <c r="M213" s="312"/>
      <c r="N213" s="312"/>
      <c r="O213" s="55"/>
      <c r="P213" s="52"/>
      <c r="Q213" s="52"/>
      <c r="R213" s="52"/>
      <c r="S213" s="52"/>
      <c r="T213" s="52"/>
      <c r="U213" s="52"/>
      <c r="V213" s="52"/>
      <c r="W213" s="52"/>
      <c r="X213" s="52"/>
      <c r="Y213" s="52"/>
      <c r="Z213" s="76"/>
    </row>
    <row r="214" spans="1:26" s="77" customFormat="1" ht="25.5" customHeight="1">
      <c r="A214" s="52"/>
      <c r="B214" s="53"/>
      <c r="C214" s="79"/>
      <c r="D214" s="16"/>
      <c r="E214" s="321"/>
      <c r="F214" s="312" t="str">
        <f>Translations!$B$80</f>
        <v>For all other types of distribution, entries here are not relevant and the cell will be greyed out.</v>
      </c>
      <c r="G214" s="312"/>
      <c r="H214" s="312"/>
      <c r="I214" s="312"/>
      <c r="J214" s="312"/>
      <c r="K214" s="312"/>
      <c r="L214" s="312"/>
      <c r="M214" s="312"/>
      <c r="N214" s="312"/>
      <c r="O214" s="55"/>
      <c r="P214" s="52"/>
      <c r="Q214" s="52"/>
      <c r="R214" s="52"/>
      <c r="S214" s="52"/>
      <c r="T214" s="52"/>
      <c r="U214" s="52"/>
      <c r="V214" s="52"/>
      <c r="W214" s="52"/>
      <c r="X214" s="52"/>
      <c r="Y214" s="52"/>
      <c r="Z214" s="76"/>
    </row>
    <row r="215" spans="1:26" s="77" customFormat="1" ht="25.5" customHeight="1">
      <c r="A215" s="52"/>
      <c r="B215" s="53"/>
      <c r="C215" s="79"/>
      <c r="D215" s="16"/>
      <c r="E215" s="319" t="str">
        <f>Translations!$B$81</f>
        <v>Value "in service"?</v>
      </c>
      <c r="F215"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15" s="312"/>
      <c r="H215" s="312"/>
      <c r="I215" s="312"/>
      <c r="J215" s="312"/>
      <c r="K215" s="312"/>
      <c r="L215" s="312"/>
      <c r="M215" s="312"/>
      <c r="N215" s="312"/>
      <c r="O215" s="55"/>
      <c r="P215" s="52"/>
      <c r="Q215" s="52"/>
      <c r="R215" s="52"/>
      <c r="S215" s="52"/>
      <c r="T215" s="52"/>
      <c r="U215" s="52"/>
      <c r="V215" s="52"/>
      <c r="W215" s="52"/>
      <c r="X215" s="52"/>
      <c r="Y215" s="52"/>
      <c r="Z215" s="76"/>
    </row>
    <row r="216" spans="1:26" s="77" customFormat="1" ht="25.5" customHeight="1">
      <c r="A216" s="52"/>
      <c r="B216" s="53"/>
      <c r="C216" s="79"/>
      <c r="D216" s="16"/>
      <c r="E216" s="321"/>
      <c r="F216" s="312" t="str">
        <f>Translations!$B$83</f>
        <v>The uncertainty would be "not in service" if it relates e.g. to the maximum permissible error (but not in service), calibration certificates etc.</v>
      </c>
      <c r="G216" s="312"/>
      <c r="H216" s="312"/>
      <c r="I216" s="312"/>
      <c r="J216" s="312"/>
      <c r="K216" s="312"/>
      <c r="L216" s="312"/>
      <c r="M216" s="312"/>
      <c r="N216" s="312"/>
      <c r="O216" s="55"/>
      <c r="P216" s="52"/>
      <c r="Q216" s="52"/>
      <c r="R216" s="52"/>
      <c r="S216" s="52"/>
      <c r="T216" s="52"/>
      <c r="U216" s="52"/>
      <c r="V216" s="52"/>
      <c r="W216" s="52"/>
      <c r="X216" s="52"/>
      <c r="Y216" s="52"/>
      <c r="Z216" s="76"/>
    </row>
    <row r="217" spans="1:26" s="77" customFormat="1" ht="12.75" customHeight="1">
      <c r="A217" s="52"/>
      <c r="B217" s="53"/>
      <c r="C217" s="79"/>
      <c r="D217" s="16"/>
      <c r="E217" s="319" t="str">
        <f>Translations!$B$84</f>
        <v>Conversion factor to "in service"</v>
      </c>
      <c r="F217" s="312" t="str">
        <f>Translations!$B$85</f>
        <v>Please enter here the conversion factor for the uncertainty "in service". If "in service" is selected above, the cell will be greyed out and a value of 1 applied. </v>
      </c>
      <c r="G217" s="312"/>
      <c r="H217" s="312"/>
      <c r="I217" s="312"/>
      <c r="J217" s="312"/>
      <c r="K217" s="312"/>
      <c r="L217" s="312"/>
      <c r="M217" s="312"/>
      <c r="N217" s="312"/>
      <c r="O217" s="55"/>
      <c r="P217" s="52"/>
      <c r="Q217" s="52"/>
      <c r="R217" s="52"/>
      <c r="S217" s="52"/>
      <c r="T217" s="52"/>
      <c r="U217" s="52"/>
      <c r="V217" s="52"/>
      <c r="W217" s="52"/>
      <c r="X217" s="52"/>
      <c r="Y217" s="52"/>
      <c r="Z217" s="76"/>
    </row>
    <row r="218" spans="1:26" s="77" customFormat="1" ht="54.75" customHeight="1">
      <c r="A218" s="52"/>
      <c r="B218" s="53"/>
      <c r="C218" s="79"/>
      <c r="D218" s="16"/>
      <c r="E218" s="326"/>
      <c r="F218"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18" s="336"/>
      <c r="H218" s="336"/>
      <c r="I218" s="336"/>
      <c r="J218" s="336"/>
      <c r="K218" s="336"/>
      <c r="L218" s="336"/>
      <c r="M218" s="336"/>
      <c r="N218" s="336"/>
      <c r="O218" s="55"/>
      <c r="P218" s="52"/>
      <c r="Q218" s="52"/>
      <c r="R218" s="52"/>
      <c r="S218" s="52"/>
      <c r="T218" s="52"/>
      <c r="U218" s="52"/>
      <c r="V218" s="52"/>
      <c r="W218" s="52"/>
      <c r="X218" s="52"/>
      <c r="Y218" s="52"/>
      <c r="Z218" s="76"/>
    </row>
    <row r="219" spans="1:26" s="77" customFormat="1" ht="12.75" customHeight="1">
      <c r="A219" s="52"/>
      <c r="B219" s="53"/>
      <c r="C219" s="79"/>
      <c r="D219" s="16"/>
      <c r="E219" s="321"/>
      <c r="F219" s="340" t="str">
        <f>Translations!$B$87</f>
        <v>If no entries are made here, a value of 2 to convert the uncertainty to "in service" will be applied.</v>
      </c>
      <c r="G219" s="340"/>
      <c r="H219" s="340"/>
      <c r="I219" s="340"/>
      <c r="J219" s="340"/>
      <c r="K219" s="340"/>
      <c r="L219" s="340"/>
      <c r="M219" s="340"/>
      <c r="N219" s="340"/>
      <c r="O219" s="55"/>
      <c r="P219" s="52"/>
      <c r="Q219" s="52"/>
      <c r="R219" s="52"/>
      <c r="S219" s="52"/>
      <c r="T219" s="52"/>
      <c r="U219" s="52"/>
      <c r="V219" s="52"/>
      <c r="W219" s="52"/>
      <c r="X219" s="52"/>
      <c r="Y219" s="52"/>
      <c r="Z219" s="76"/>
    </row>
    <row r="220" spans="1:26" s="77" customFormat="1" ht="12.75" customHeight="1">
      <c r="A220" s="52"/>
      <c r="B220" s="53"/>
      <c r="C220" s="79"/>
      <c r="D220" s="16"/>
      <c r="E220" s="319" t="str">
        <f>Translations!$B$88</f>
        <v>Correlated or uncorrelated?</v>
      </c>
      <c r="F220" s="312" t="str">
        <f>Translations!$B$89</f>
        <v>Please enter here whether the individual measurements are correlated or uncorrelated. </v>
      </c>
      <c r="G220" s="312"/>
      <c r="H220" s="312"/>
      <c r="I220" s="312"/>
      <c r="J220" s="312"/>
      <c r="K220" s="312"/>
      <c r="L220" s="312"/>
      <c r="M220" s="312"/>
      <c r="N220" s="312"/>
      <c r="O220" s="55"/>
      <c r="P220" s="52"/>
      <c r="Q220" s="52"/>
      <c r="R220" s="52"/>
      <c r="S220" s="52"/>
      <c r="T220" s="52"/>
      <c r="U220" s="52"/>
      <c r="V220" s="52"/>
      <c r="W220" s="52"/>
      <c r="X220" s="52"/>
      <c r="Y220" s="52"/>
      <c r="Z220" s="76"/>
    </row>
    <row r="221" spans="1:26" s="77" customFormat="1" ht="49.5" customHeight="1">
      <c r="A221" s="52"/>
      <c r="B221" s="53"/>
      <c r="C221" s="79"/>
      <c r="D221" s="16"/>
      <c r="E221" s="320"/>
      <c r="F221"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21" s="312"/>
      <c r="H221" s="312"/>
      <c r="I221" s="312"/>
      <c r="J221" s="312"/>
      <c r="K221" s="312"/>
      <c r="L221" s="312"/>
      <c r="M221" s="312"/>
      <c r="N221" s="312"/>
      <c r="O221" s="55"/>
      <c r="P221" s="52"/>
      <c r="Q221" s="52"/>
      <c r="R221" s="52"/>
      <c r="S221" s="52"/>
      <c r="T221" s="52"/>
      <c r="U221" s="52"/>
      <c r="V221" s="52"/>
      <c r="W221" s="52"/>
      <c r="X221" s="52"/>
      <c r="Y221" s="52"/>
      <c r="Z221" s="76"/>
    </row>
    <row r="222" spans="1:26" s="77" customFormat="1" ht="24" customHeight="1">
      <c r="A222" s="52"/>
      <c r="B222" s="53"/>
      <c r="C222" s="79"/>
      <c r="D222" s="16"/>
      <c r="E222" s="320"/>
      <c r="F222" s="312" t="str">
        <f>Translations!$B$91</f>
        <v>In practice, input quantities are often correlated because the same physical measurement standard, measuring instrument, reference date, or even measurement method is used in the estimation of their values.</v>
      </c>
      <c r="G222" s="312"/>
      <c r="H222" s="312"/>
      <c r="I222" s="312"/>
      <c r="J222" s="312"/>
      <c r="K222" s="312"/>
      <c r="L222" s="312"/>
      <c r="M222" s="312"/>
      <c r="N222" s="312"/>
      <c r="O222" s="55"/>
      <c r="P222" s="52"/>
      <c r="Q222" s="52"/>
      <c r="R222" s="52"/>
      <c r="S222" s="52"/>
      <c r="T222" s="52"/>
      <c r="U222" s="52"/>
      <c r="V222" s="52"/>
      <c r="W222" s="52"/>
      <c r="X222" s="52"/>
      <c r="Y222" s="52"/>
      <c r="Z222" s="76"/>
    </row>
    <row r="223" spans="1:26" s="77" customFormat="1" ht="24" customHeight="1">
      <c r="A223" s="52"/>
      <c r="B223" s="53"/>
      <c r="C223" s="79"/>
      <c r="D223" s="16"/>
      <c r="E223" s="320"/>
      <c r="F223" s="312" t="str">
        <f>Translations!$B$92</f>
        <v>Example: Each batch of a solid material purchased on the market is measured by the operator's weighbridge. In this case the measurements may have to be assumed as being correlated.</v>
      </c>
      <c r="G223" s="312"/>
      <c r="H223" s="312"/>
      <c r="I223" s="312"/>
      <c r="J223" s="312"/>
      <c r="K223" s="312"/>
      <c r="L223" s="312"/>
      <c r="M223" s="312"/>
      <c r="N223" s="312"/>
      <c r="O223" s="55"/>
      <c r="P223" s="52"/>
      <c r="Q223" s="52"/>
      <c r="R223" s="52"/>
      <c r="S223" s="52"/>
      <c r="T223" s="52"/>
      <c r="U223" s="52"/>
      <c r="V223" s="52"/>
      <c r="W223" s="52"/>
      <c r="X223" s="52"/>
      <c r="Y223" s="52"/>
      <c r="Z223" s="76"/>
    </row>
    <row r="224" spans="1:26" s="77" customFormat="1" ht="12.75" customHeight="1">
      <c r="A224" s="52"/>
      <c r="B224" s="53"/>
      <c r="C224" s="79"/>
      <c r="D224" s="16"/>
      <c r="E224" s="80"/>
      <c r="F224" s="80"/>
      <c r="G224" s="80"/>
      <c r="H224" s="80"/>
      <c r="I224" s="80"/>
      <c r="J224" s="80"/>
      <c r="K224" s="80"/>
      <c r="L224" s="80"/>
      <c r="M224" s="80"/>
      <c r="N224" s="80"/>
      <c r="O224" s="55"/>
      <c r="P224" s="52"/>
      <c r="Q224" s="52"/>
      <c r="R224" s="52"/>
      <c r="S224" s="52"/>
      <c r="T224" s="52"/>
      <c r="U224" s="52"/>
      <c r="V224" s="52"/>
      <c r="W224" s="52"/>
      <c r="X224" s="52"/>
      <c r="Y224" s="52"/>
      <c r="Z224" s="76"/>
    </row>
    <row r="225" spans="1:26" s="77" customFormat="1" ht="12.75" customHeight="1">
      <c r="A225" s="52"/>
      <c r="B225" s="53"/>
      <c r="C225" s="79"/>
      <c r="D225" s="87" t="s">
        <v>254</v>
      </c>
      <c r="E225" s="323" t="str">
        <f>Translations!$B$93</f>
        <v>Amount of fuel or material imported to/consumed within the installation</v>
      </c>
      <c r="F225" s="323"/>
      <c r="G225" s="323"/>
      <c r="H225" s="323"/>
      <c r="I225" s="323"/>
      <c r="J225" s="323"/>
      <c r="K225" s="323"/>
      <c r="L225" s="323"/>
      <c r="M225" s="323"/>
      <c r="N225" s="322"/>
      <c r="O225" s="55"/>
      <c r="P225" s="52"/>
      <c r="Q225" s="52"/>
      <c r="R225" s="52"/>
      <c r="S225" s="52"/>
      <c r="T225" s="52"/>
      <c r="U225" s="52"/>
      <c r="V225" s="52"/>
      <c r="W225" s="52"/>
      <c r="X225" s="52"/>
      <c r="Y225" s="52"/>
      <c r="Z225" s="76"/>
    </row>
    <row r="226" spans="1:26" s="77" customFormat="1" ht="37.5" customHeight="1">
      <c r="A226" s="52"/>
      <c r="B226" s="53"/>
      <c r="C226" s="79"/>
      <c r="D226" s="16"/>
      <c r="E226" s="347" t="str">
        <f>Translations!$B$120</f>
        <v>Input quantity - name of parameter</v>
      </c>
      <c r="F226" s="348"/>
      <c r="G226" s="348"/>
      <c r="H226" s="348"/>
      <c r="I226" s="349"/>
      <c r="J226" s="88" t="str">
        <f>Translations!$B$117</f>
        <v>Uncertainty related to the input quantity</v>
      </c>
      <c r="K226" s="88" t="str">
        <f>Translations!$B$72</f>
        <v>Type of distribution</v>
      </c>
      <c r="L226" s="88" t="str">
        <f>Translations!$B$78</f>
        <v>Standard or expanded uncertainty?</v>
      </c>
      <c r="M226" s="88" t="str">
        <f>Translations!$B$81</f>
        <v>Value "in service"?</v>
      </c>
      <c r="N226" s="88" t="str">
        <f>Translations!$B$84</f>
        <v>Conversion factor to "in service"</v>
      </c>
      <c r="O226" s="55"/>
      <c r="P226" s="52"/>
      <c r="Q226" s="52"/>
      <c r="R226" s="89" t="s">
        <v>226</v>
      </c>
      <c r="S226" s="89" t="s">
        <v>224</v>
      </c>
      <c r="T226" s="89" t="s">
        <v>225</v>
      </c>
      <c r="U226" s="89" t="s">
        <v>305</v>
      </c>
      <c r="V226" s="52" t="s">
        <v>242</v>
      </c>
      <c r="W226" s="89" t="s">
        <v>227</v>
      </c>
      <c r="X226" s="89" t="s">
        <v>228</v>
      </c>
      <c r="Y226" s="89" t="s">
        <v>306</v>
      </c>
      <c r="Z226" s="76"/>
    </row>
    <row r="227" spans="1:26" s="77" customFormat="1" ht="12.75" customHeight="1">
      <c r="A227" s="52"/>
      <c r="B227" s="53"/>
      <c r="C227" s="79"/>
      <c r="D227" s="90" t="s">
        <v>255</v>
      </c>
      <c r="E227" s="350"/>
      <c r="F227" s="351"/>
      <c r="G227" s="351"/>
      <c r="H227" s="351"/>
      <c r="I227" s="352"/>
      <c r="J227" s="3"/>
      <c r="K227" s="4"/>
      <c r="L227" s="4"/>
      <c r="M227" s="6"/>
      <c r="N227" s="186"/>
      <c r="O227" s="55"/>
      <c r="P227" s="52"/>
      <c r="Q227" s="52"/>
      <c r="R227" s="92">
        <f>IF(K227="",INDEX(EUconst_DistributionCorrection,1),INDEX(EUconst_DistributionCorrection,MATCH(K227,EUconst_DistributionType,0)))</f>
        <v>1</v>
      </c>
      <c r="S227" s="93">
        <f>IF(OR(L227="",K227=INDEX(EUconst_DistributionType,2),K227=INDEX(EUconst_DistributionType,3)),INDEX(EUconst_ConfidenceLevel,1),INDEX(EUconst_ConfidenceLevel,MATCH(L227,EUconst_UncertaintyType,0)))</f>
        <v>0.682689250166422</v>
      </c>
      <c r="T227" s="94">
        <f>IF(N227="",2,INDEX(EUconst_CorrelationFactor,MATCH(N227,EUconst_CorrelationType,0)))</f>
        <v>2</v>
      </c>
      <c r="U227" s="189">
        <f>IF(M227=INDEX(EUconst_InService,1),1,IF(N227="",2,N227))</f>
        <v>2</v>
      </c>
      <c r="V227" s="94">
        <f>IF(J233="",1,3-T233)</f>
        <v>1</v>
      </c>
      <c r="W227" s="135">
        <f>IF(J227="","",(J227*U227/R227/TINV(1-S227,10^6))^V227)</f>
      </c>
      <c r="X227" s="97" t="b">
        <f>OR(INDEX(EUconst_DistributionType,2)=K227,INDEX(EUconst_DistributionType,3)=K227)</f>
        <v>0</v>
      </c>
      <c r="Y227" s="97" t="b">
        <f>M227=INDEX(EUconst_InService,1)</f>
        <v>0</v>
      </c>
      <c r="Z227" s="76"/>
    </row>
    <row r="228" spans="1:26" s="77" customFormat="1" ht="12.75" customHeight="1">
      <c r="A228" s="52"/>
      <c r="B228" s="53"/>
      <c r="C228" s="79"/>
      <c r="D228" s="90" t="s">
        <v>256</v>
      </c>
      <c r="E228" s="341"/>
      <c r="F228" s="342"/>
      <c r="G228" s="342"/>
      <c r="H228" s="342"/>
      <c r="I228" s="343"/>
      <c r="J228" s="6"/>
      <c r="K228" s="7"/>
      <c r="L228" s="7"/>
      <c r="M228" s="6"/>
      <c r="N228" s="187"/>
      <c r="O228" s="55"/>
      <c r="P228" s="52"/>
      <c r="Q228" s="52"/>
      <c r="R228" s="92">
        <f>IF(K228="",INDEX(EUconst_DistributionCorrection,1),INDEX(EUconst_DistributionCorrection,MATCH(K228,EUconst_DistributionType,0)))</f>
        <v>1</v>
      </c>
      <c r="S228" s="93">
        <f>IF(OR(L228="",K228=INDEX(EUconst_DistributionType,2),K228=INDEX(EUconst_DistributionType,3)),INDEX(EUconst_ConfidenceLevel,1),INDEX(EUconst_ConfidenceLevel,MATCH(L228,EUconst_UncertaintyType,0)))</f>
        <v>0.682689250166422</v>
      </c>
      <c r="T228" s="94">
        <f>IF(N228="",2,INDEX(EUconst_CorrelationFactor,MATCH(N228,EUconst_CorrelationType,0)))</f>
        <v>2</v>
      </c>
      <c r="U228" s="189">
        <f>IF(M228=INDEX(EUconst_InService,1),1,IF(N228="",2,N228))</f>
        <v>2</v>
      </c>
      <c r="V228" s="94">
        <f>V227</f>
        <v>1</v>
      </c>
      <c r="W228" s="135">
        <f>IF(J228="","",(J228*U228/R228/TINV(1-S228,10^6))^V228)</f>
      </c>
      <c r="X228" s="97" t="b">
        <f>OR(INDEX(EUconst_DistributionType,2)=K228,INDEX(EUconst_DistributionType,3)=K228)</f>
        <v>0</v>
      </c>
      <c r="Y228" s="97" t="b">
        <f>M228=INDEX(EUconst_InService,1)</f>
        <v>0</v>
      </c>
      <c r="Z228" s="76"/>
    </row>
    <row r="229" spans="1:26" s="77" customFormat="1" ht="12.75" customHeight="1">
      <c r="A229" s="52"/>
      <c r="B229" s="53"/>
      <c r="C229" s="79"/>
      <c r="D229" s="90" t="s">
        <v>253</v>
      </c>
      <c r="E229" s="341"/>
      <c r="F229" s="342"/>
      <c r="G229" s="342"/>
      <c r="H229" s="342"/>
      <c r="I229" s="343"/>
      <c r="J229" s="6"/>
      <c r="K229" s="7"/>
      <c r="L229" s="7"/>
      <c r="M229" s="6"/>
      <c r="N229" s="187"/>
      <c r="O229" s="55"/>
      <c r="P229" s="52"/>
      <c r="Q229" s="52"/>
      <c r="R229" s="92">
        <f>IF(K229="",INDEX(EUconst_DistributionCorrection,1),INDEX(EUconst_DistributionCorrection,MATCH(K229,EUconst_DistributionType,0)))</f>
        <v>1</v>
      </c>
      <c r="S229" s="93">
        <f>IF(OR(L229="",K229=INDEX(EUconst_DistributionType,2),K229=INDEX(EUconst_DistributionType,3)),INDEX(EUconst_ConfidenceLevel,1),INDEX(EUconst_ConfidenceLevel,MATCH(L229,EUconst_UncertaintyType,0)))</f>
        <v>0.682689250166422</v>
      </c>
      <c r="T229" s="94">
        <f>IF(N229="",2,INDEX(EUconst_CorrelationFactor,MATCH(N229,EUconst_CorrelationType,0)))</f>
        <v>2</v>
      </c>
      <c r="U229" s="189">
        <f>IF(M229=INDEX(EUconst_InService,1),1,IF(N229="",2,N229))</f>
        <v>2</v>
      </c>
      <c r="V229" s="94">
        <f>V228</f>
        <v>1</v>
      </c>
      <c r="W229" s="135">
        <f>IF(J229="","",(J229*U229/R229/TINV(1-S229,10^6))^V229)</f>
      </c>
      <c r="X229" s="97" t="b">
        <f>OR(INDEX(EUconst_DistributionType,2)=K229,INDEX(EUconst_DistributionType,3)=K229)</f>
        <v>0</v>
      </c>
      <c r="Y229" s="97" t="b">
        <f>M229=INDEX(EUconst_InService,1)</f>
        <v>0</v>
      </c>
      <c r="Z229" s="76"/>
    </row>
    <row r="230" spans="1:26" s="77" customFormat="1" ht="12.75" customHeight="1">
      <c r="A230" s="52"/>
      <c r="B230" s="53"/>
      <c r="C230" s="79"/>
      <c r="D230" s="90" t="s">
        <v>257</v>
      </c>
      <c r="E230" s="341"/>
      <c r="F230" s="342"/>
      <c r="G230" s="342"/>
      <c r="H230" s="342"/>
      <c r="I230" s="343"/>
      <c r="J230" s="6"/>
      <c r="K230" s="7"/>
      <c r="L230" s="7"/>
      <c r="M230" s="6"/>
      <c r="N230" s="187"/>
      <c r="O230" s="55"/>
      <c r="P230" s="52"/>
      <c r="Q230" s="52"/>
      <c r="R230" s="92">
        <f>IF(K230="",INDEX(EUconst_DistributionCorrection,1),INDEX(EUconst_DistributionCorrection,MATCH(K230,EUconst_DistributionType,0)))</f>
        <v>1</v>
      </c>
      <c r="S230" s="93">
        <f>IF(OR(L230="",K230=INDEX(EUconst_DistributionType,2),K230=INDEX(EUconst_DistributionType,3)),INDEX(EUconst_ConfidenceLevel,1),INDEX(EUconst_ConfidenceLevel,MATCH(L230,EUconst_UncertaintyType,0)))</f>
        <v>0.682689250166422</v>
      </c>
      <c r="T230" s="94">
        <f>IF(N230="",2,INDEX(EUconst_CorrelationFactor,MATCH(N230,EUconst_CorrelationType,0)))</f>
        <v>2</v>
      </c>
      <c r="U230" s="189">
        <f>IF(M230=INDEX(EUconst_InService,1),1,IF(N230="",2,N230))</f>
        <v>2</v>
      </c>
      <c r="V230" s="94">
        <f>V229</f>
        <v>1</v>
      </c>
      <c r="W230" s="135">
        <f>IF(J230="","",(J230*U230/R230/TINV(1-S230,10^6))^V230)</f>
      </c>
      <c r="X230" s="97" t="b">
        <f>OR(INDEX(EUconst_DistributionType,2)=K230,INDEX(EUconst_DistributionType,3)=K230)</f>
        <v>0</v>
      </c>
      <c r="Y230" s="97" t="b">
        <f>M230=INDEX(EUconst_InService,1)</f>
        <v>0</v>
      </c>
      <c r="Z230" s="76"/>
    </row>
    <row r="231" spans="1:26" s="77" customFormat="1" ht="12.75" customHeight="1">
      <c r="A231" s="52"/>
      <c r="B231" s="53"/>
      <c r="C231" s="79"/>
      <c r="D231" s="90" t="s">
        <v>258</v>
      </c>
      <c r="E231" s="341"/>
      <c r="F231" s="342"/>
      <c r="G231" s="342"/>
      <c r="H231" s="342"/>
      <c r="I231" s="343"/>
      <c r="J231" s="9"/>
      <c r="K231" s="10"/>
      <c r="L231" s="10"/>
      <c r="M231" s="9"/>
      <c r="N231" s="188"/>
      <c r="O231" s="55"/>
      <c r="P231" s="52"/>
      <c r="Q231" s="52"/>
      <c r="R231" s="92">
        <f>IF(K231="",INDEX(EUconst_DistributionCorrection,1),INDEX(EUconst_DistributionCorrection,MATCH(K231,EUconst_DistributionType,0)))</f>
        <v>1</v>
      </c>
      <c r="S231" s="93">
        <f>IF(OR(L231="",K231=INDEX(EUconst_DistributionType,2),K231=INDEX(EUconst_DistributionType,3)),INDEX(EUconst_ConfidenceLevel,1),INDEX(EUconst_ConfidenceLevel,MATCH(L231,EUconst_UncertaintyType,0)))</f>
        <v>0.682689250166422</v>
      </c>
      <c r="T231" s="94">
        <f>IF(N231="",2,INDEX(EUconst_CorrelationFactor,MATCH(N231,EUconst_CorrelationType,0)))</f>
        <v>2</v>
      </c>
      <c r="U231" s="189">
        <f>IF(M231=INDEX(EUconst_InService,1),1,IF(N231="",2,N231))</f>
        <v>2</v>
      </c>
      <c r="V231" s="94">
        <f>V230</f>
        <v>1</v>
      </c>
      <c r="W231" s="135">
        <f>IF(J231="","",(J231*U231/R231/TINV(1-S231,10^6))^V231)</f>
      </c>
      <c r="X231" s="97" t="b">
        <f>OR(INDEX(EUconst_DistributionType,2)=K231,INDEX(EUconst_DistributionType,3)=K231)</f>
        <v>0</v>
      </c>
      <c r="Y231" s="97" t="b">
        <f>M231=INDEX(EUconst_InService,1)</f>
        <v>0</v>
      </c>
      <c r="Z231" s="76">
        <f>IF(H231="","",ABS(I231)^T231*(ABS(H231)*J231/R231/TINV(1-S231,10^6))^2)</f>
      </c>
    </row>
    <row r="232" spans="1:26" s="77" customFormat="1" ht="4.5" customHeight="1">
      <c r="A232" s="52"/>
      <c r="B232" s="53"/>
      <c r="C232" s="79"/>
      <c r="D232" s="16"/>
      <c r="E232" s="80"/>
      <c r="F232" s="80"/>
      <c r="G232" s="80"/>
      <c r="H232" s="80"/>
      <c r="I232" s="80"/>
      <c r="J232" s="80"/>
      <c r="K232" s="80"/>
      <c r="L232" s="80"/>
      <c r="M232" s="80"/>
      <c r="N232" s="80"/>
      <c r="O232" s="55"/>
      <c r="P232" s="52"/>
      <c r="Q232" s="52"/>
      <c r="R232" s="52"/>
      <c r="S232" s="52"/>
      <c r="T232" s="52"/>
      <c r="U232" s="52"/>
      <c r="V232" s="52"/>
      <c r="W232" s="52"/>
      <c r="X232" s="52"/>
      <c r="Y232" s="52"/>
      <c r="Z232" s="76"/>
    </row>
    <row r="233" spans="1:26" s="77" customFormat="1" ht="12.75" customHeight="1">
      <c r="A233" s="52"/>
      <c r="B233" s="53"/>
      <c r="C233" s="79"/>
      <c r="D233" s="87" t="s">
        <v>259</v>
      </c>
      <c r="E233" s="344" t="str">
        <f>Translations!$B$121</f>
        <v>Are inputs under a) correlated or uncorrelated?</v>
      </c>
      <c r="F233" s="344"/>
      <c r="G233" s="344"/>
      <c r="H233" s="344"/>
      <c r="I233" s="345"/>
      <c r="J233" s="12"/>
      <c r="O233" s="55"/>
      <c r="P233" s="52"/>
      <c r="Q233" s="52"/>
      <c r="R233" s="52"/>
      <c r="S233" s="52"/>
      <c r="T233" s="94">
        <f>IF(J233="",2,INDEX(EUconst_CorrelationFactor,MATCH(J233,EUconst_CorrelationType,0)))</f>
        <v>2</v>
      </c>
      <c r="U233" s="52"/>
      <c r="V233" s="52"/>
      <c r="W233" s="52"/>
      <c r="X233" s="52"/>
      <c r="Y233" s="52"/>
      <c r="Z233" s="76"/>
    </row>
    <row r="234" spans="1:26" s="77" customFormat="1" ht="25.5" customHeight="1">
      <c r="A234" s="52"/>
      <c r="B234" s="53"/>
      <c r="C234" s="79"/>
      <c r="D234" s="87"/>
      <c r="E234" s="310" t="str">
        <f>Translations!$B$122</f>
        <v>Please indicate here if the inputs i. to v. under point a) are correlated or uncorrelated. If left empty, it is assumed that the input quantities are correlated.</v>
      </c>
      <c r="F234" s="310"/>
      <c r="G234" s="310"/>
      <c r="H234" s="310"/>
      <c r="I234" s="310"/>
      <c r="J234" s="310"/>
      <c r="K234" s="310"/>
      <c r="O234" s="55"/>
      <c r="P234" s="52"/>
      <c r="Q234" s="52"/>
      <c r="R234" s="52"/>
      <c r="S234" s="52"/>
      <c r="T234" s="106"/>
      <c r="U234" s="52"/>
      <c r="V234" s="52"/>
      <c r="W234" s="52"/>
      <c r="X234" s="52"/>
      <c r="Y234" s="52"/>
      <c r="Z234" s="76"/>
    </row>
    <row r="235" spans="1:26" s="77" customFormat="1" ht="4.5" customHeight="1">
      <c r="A235" s="52"/>
      <c r="B235" s="53"/>
      <c r="C235" s="79"/>
      <c r="D235" s="16"/>
      <c r="E235" s="80"/>
      <c r="F235" s="80"/>
      <c r="G235" s="80"/>
      <c r="H235" s="80"/>
      <c r="J235" s="80"/>
      <c r="K235" s="80"/>
      <c r="O235" s="55"/>
      <c r="P235" s="52"/>
      <c r="Q235" s="52"/>
      <c r="R235" s="52"/>
      <c r="S235" s="52"/>
      <c r="T235" s="52"/>
      <c r="U235" s="52"/>
      <c r="V235" s="52"/>
      <c r="W235" s="52"/>
      <c r="X235" s="52"/>
      <c r="Y235" s="52"/>
      <c r="Z235" s="76"/>
    </row>
    <row r="236" spans="1:26" s="77" customFormat="1" ht="12.75" customHeight="1">
      <c r="A236" s="52"/>
      <c r="B236" s="53"/>
      <c r="C236" s="79"/>
      <c r="D236" s="87" t="s">
        <v>260</v>
      </c>
      <c r="E236" s="318" t="str">
        <f>Translations!$B$123</f>
        <v>Total uncertainty (k=1)</v>
      </c>
      <c r="F236" s="318"/>
      <c r="G236" s="318"/>
      <c r="H236" s="318"/>
      <c r="I236" s="346"/>
      <c r="J236" s="116">
        <f>IF(COUNT(W227:W231)=0,"",SUM(W227:W231)^(1/(3-T233)))</f>
      </c>
      <c r="L236" s="80"/>
      <c r="M236" s="117"/>
      <c r="N236" s="80"/>
      <c r="O236" s="55"/>
      <c r="P236" s="52"/>
      <c r="Q236" s="52"/>
      <c r="R236" s="52"/>
      <c r="S236" s="52"/>
      <c r="T236" s="52"/>
      <c r="U236" s="52"/>
      <c r="V236" s="52"/>
      <c r="W236" s="52"/>
      <c r="X236" s="52"/>
      <c r="Y236" s="52"/>
      <c r="Z236" s="76"/>
    </row>
    <row r="237" spans="1:26" s="77" customFormat="1" ht="12.75" customHeight="1">
      <c r="A237" s="52"/>
      <c r="B237" s="53"/>
      <c r="C237" s="79"/>
      <c r="D237" s="87" t="s">
        <v>262</v>
      </c>
      <c r="E237" s="318" t="str">
        <f>Translations!$B$124</f>
        <v>Total uncertainty (k=2)</v>
      </c>
      <c r="F237" s="318"/>
      <c r="G237" s="318"/>
      <c r="H237" s="318"/>
      <c r="I237" s="346"/>
      <c r="J237" s="119">
        <f>IF(J236="","",J236*2)</f>
      </c>
      <c r="L237" s="80"/>
      <c r="M237" s="80"/>
      <c r="N237" s="80"/>
      <c r="O237" s="55"/>
      <c r="P237" s="52"/>
      <c r="Q237" s="52"/>
      <c r="R237" s="52"/>
      <c r="S237" s="52"/>
      <c r="T237" s="52"/>
      <c r="U237" s="52"/>
      <c r="V237" s="52"/>
      <c r="W237" s="121"/>
      <c r="X237" s="121"/>
      <c r="Y237" s="121"/>
      <c r="Z237" s="76"/>
    </row>
    <row r="238" spans="1:26" s="77" customFormat="1" ht="25.5" customHeight="1">
      <c r="A238" s="52"/>
      <c r="B238" s="53"/>
      <c r="C238" s="79"/>
      <c r="D238" s="16"/>
      <c r="E238" s="311" t="str">
        <f>Translations!$B$114</f>
        <v>This is the overall uncertainty associated with the annual quantity. The value displayed here is the uncertainty which has to be compared with the threshold of the required tier to check compliance.</v>
      </c>
      <c r="F238" s="311"/>
      <c r="G238" s="311"/>
      <c r="H238" s="311"/>
      <c r="I238" s="311"/>
      <c r="J238" s="311"/>
      <c r="K238" s="311"/>
      <c r="L238" s="80"/>
      <c r="M238" s="80"/>
      <c r="N238" s="80"/>
      <c r="O238" s="55"/>
      <c r="P238" s="52"/>
      <c r="Q238" s="52"/>
      <c r="R238" s="52"/>
      <c r="S238" s="52"/>
      <c r="T238" s="52"/>
      <c r="U238" s="52"/>
      <c r="V238" s="52"/>
      <c r="W238" s="52"/>
      <c r="X238" s="52"/>
      <c r="Y238" s="52"/>
      <c r="Z238" s="76"/>
    </row>
    <row r="239" spans="1:31" ht="12.75" customHeight="1" thickBot="1">
      <c r="A239" s="65"/>
      <c r="B239" s="53"/>
      <c r="C239" s="66"/>
      <c r="D239" s="67"/>
      <c r="E239" s="68"/>
      <c r="F239" s="69"/>
      <c r="G239" s="70"/>
      <c r="H239" s="70"/>
      <c r="I239" s="70"/>
      <c r="J239" s="70"/>
      <c r="K239" s="70"/>
      <c r="L239" s="70"/>
      <c r="M239" s="70"/>
      <c r="N239" s="70"/>
      <c r="O239" s="71"/>
      <c r="P239" s="72"/>
      <c r="Q239" s="72"/>
      <c r="R239" s="72"/>
      <c r="S239" s="72"/>
      <c r="T239" s="72"/>
      <c r="U239" s="72"/>
      <c r="V239" s="72"/>
      <c r="W239" s="73"/>
      <c r="X239" s="73"/>
      <c r="Y239" s="73"/>
      <c r="Z239" s="74"/>
      <c r="AA239" s="75"/>
      <c r="AB239" s="75"/>
      <c r="AC239" s="75"/>
      <c r="AD239" s="75"/>
      <c r="AE239" s="75"/>
    </row>
    <row r="240" spans="1:26" s="77" customFormat="1" ht="12.75" customHeight="1" thickBot="1">
      <c r="A240" s="52"/>
      <c r="B240" s="53"/>
      <c r="C240" s="16"/>
      <c r="D240" s="16"/>
      <c r="E240" s="16"/>
      <c r="F240" s="16"/>
      <c r="G240" s="16"/>
      <c r="H240" s="16"/>
      <c r="I240" s="16"/>
      <c r="J240" s="16"/>
      <c r="K240" s="16"/>
      <c r="L240" s="16"/>
      <c r="M240" s="16"/>
      <c r="N240" s="16"/>
      <c r="O240" s="55"/>
      <c r="P240" s="52"/>
      <c r="Q240" s="52"/>
      <c r="R240" s="52"/>
      <c r="S240" s="52"/>
      <c r="T240" s="52"/>
      <c r="U240" s="52"/>
      <c r="V240" s="52"/>
      <c r="W240" s="52"/>
      <c r="X240" s="52"/>
      <c r="Y240" s="52"/>
      <c r="Z240" s="76"/>
    </row>
    <row r="241" spans="1:26" s="77" customFormat="1" ht="15.75" customHeight="1" thickBot="1">
      <c r="A241" s="52"/>
      <c r="B241" s="53"/>
      <c r="C241" s="78">
        <f>C203+1</f>
        <v>7</v>
      </c>
      <c r="D241" s="16"/>
      <c r="E241" s="324" t="str">
        <f>Translations!$B$53</f>
        <v>This is an optional tool for calculating the uncertainty associated with the measurement of annual quantities</v>
      </c>
      <c r="F241" s="324"/>
      <c r="G241" s="324"/>
      <c r="H241" s="324"/>
      <c r="I241" s="324"/>
      <c r="J241" s="324"/>
      <c r="K241" s="324"/>
      <c r="L241" s="324"/>
      <c r="M241" s="324"/>
      <c r="N241" s="324"/>
      <c r="O241" s="55"/>
      <c r="P241" s="52"/>
      <c r="Q241" s="52"/>
      <c r="R241" s="52"/>
      <c r="S241" s="52"/>
      <c r="T241" s="52"/>
      <c r="U241" s="52"/>
      <c r="V241" s="52"/>
      <c r="W241" s="52"/>
      <c r="X241" s="52"/>
      <c r="Y241" s="52"/>
      <c r="Z241" s="76"/>
    </row>
    <row r="242" spans="1:26" s="77" customFormat="1" ht="4.5" customHeight="1">
      <c r="A242" s="52"/>
      <c r="B242" s="53"/>
      <c r="C242" s="79"/>
      <c r="D242" s="16"/>
      <c r="E242" s="80"/>
      <c r="F242" s="80"/>
      <c r="G242" s="80"/>
      <c r="H242" s="80"/>
      <c r="I242" s="80"/>
      <c r="J242" s="80"/>
      <c r="K242" s="80"/>
      <c r="L242" s="80"/>
      <c r="M242" s="80"/>
      <c r="N242" s="80"/>
      <c r="O242" s="55"/>
      <c r="P242" s="52"/>
      <c r="Q242" s="52"/>
      <c r="R242" s="52"/>
      <c r="S242" s="52"/>
      <c r="T242" s="52"/>
      <c r="U242" s="52"/>
      <c r="V242" s="52"/>
      <c r="W242" s="52"/>
      <c r="X242" s="52"/>
      <c r="Y242" s="52"/>
      <c r="Z242" s="76"/>
    </row>
    <row r="243" spans="1:26" s="77" customFormat="1" ht="12.75" customHeight="1">
      <c r="A243" s="52"/>
      <c r="B243" s="53"/>
      <c r="C243" s="79"/>
      <c r="D243" s="16"/>
      <c r="E243" s="319" t="str">
        <f>Translations!$B$117</f>
        <v>Uncertainty related to the input quantity</v>
      </c>
      <c r="F243" s="312" t="str">
        <f>Translations!$B$68</f>
        <v>Please enter here the relative uncertainty associated with each measurement, expressed as %.</v>
      </c>
      <c r="G243" s="312"/>
      <c r="H243" s="312"/>
      <c r="I243" s="312"/>
      <c r="J243" s="312"/>
      <c r="K243" s="312"/>
      <c r="L243" s="312"/>
      <c r="M243" s="312"/>
      <c r="N243" s="312"/>
      <c r="O243" s="55"/>
      <c r="P243" s="52"/>
      <c r="Q243" s="52"/>
      <c r="R243" s="52"/>
      <c r="S243" s="52"/>
      <c r="T243" s="52"/>
      <c r="U243" s="52"/>
      <c r="V243" s="52"/>
      <c r="W243" s="52"/>
      <c r="X243" s="52"/>
      <c r="Y243" s="52"/>
      <c r="Z243" s="76"/>
    </row>
    <row r="244" spans="1:26" s="77" customFormat="1" ht="25.5" customHeight="1">
      <c r="A244" s="52"/>
      <c r="B244" s="53"/>
      <c r="C244" s="79"/>
      <c r="D244" s="16"/>
      <c r="E244" s="320"/>
      <c r="F244" s="312" t="str">
        <f>Translations!$B$70</f>
        <v>The uncertainty can be obtained from different sources, e.g. maximum permissible errors in service in legal metrological control, results from calibration, manufacturer's specification, etc.</v>
      </c>
      <c r="G244" s="312"/>
      <c r="H244" s="312"/>
      <c r="I244" s="312"/>
      <c r="J244" s="312"/>
      <c r="K244" s="312"/>
      <c r="L244" s="312"/>
      <c r="M244" s="312"/>
      <c r="N244" s="312"/>
      <c r="O244" s="55"/>
      <c r="P244" s="52"/>
      <c r="Q244" s="52"/>
      <c r="R244" s="52"/>
      <c r="S244" s="52"/>
      <c r="T244" s="52"/>
      <c r="U244" s="52"/>
      <c r="V244" s="52"/>
      <c r="W244" s="52"/>
      <c r="X244" s="52"/>
      <c r="Y244" s="52"/>
      <c r="Z244" s="76"/>
    </row>
    <row r="245" spans="1:26" s="77" customFormat="1" ht="25.5" customHeight="1">
      <c r="A245" s="52"/>
      <c r="B245" s="53"/>
      <c r="C245" s="79"/>
      <c r="D245" s="16"/>
      <c r="E245" s="321"/>
      <c r="F245" s="312" t="str">
        <f>Translations!$B$71</f>
        <v>The type of uncertainty distribution and the coverage (standard or expanded) associated with that percentage will have to be provided in the following columns (see below.)</v>
      </c>
      <c r="G245" s="312"/>
      <c r="H245" s="312"/>
      <c r="I245" s="312"/>
      <c r="J245" s="312"/>
      <c r="K245" s="312"/>
      <c r="L245" s="312"/>
      <c r="M245" s="312"/>
      <c r="N245" s="312"/>
      <c r="O245" s="55"/>
      <c r="P245" s="52"/>
      <c r="Q245" s="52"/>
      <c r="R245" s="52"/>
      <c r="S245" s="52"/>
      <c r="T245" s="52"/>
      <c r="U245" s="52"/>
      <c r="V245" s="52"/>
      <c r="W245" s="52"/>
      <c r="X245" s="52"/>
      <c r="Y245" s="52"/>
      <c r="Z245" s="76"/>
    </row>
    <row r="246" spans="1:26" s="77" customFormat="1" ht="12.75" customHeight="1">
      <c r="A246" s="52"/>
      <c r="B246" s="53"/>
      <c r="C246" s="79"/>
      <c r="D246" s="16"/>
      <c r="E246" s="319" t="str">
        <f>Translations!$B$72</f>
        <v>Type of distribution</v>
      </c>
      <c r="F246" s="312" t="str">
        <f>Translations!$B$73</f>
        <v>Please enter here the relevant type of uncertainty distribution choosing one of the following from the drop-down list:</v>
      </c>
      <c r="G246" s="312"/>
      <c r="H246" s="312"/>
      <c r="I246" s="312"/>
      <c r="J246" s="312"/>
      <c r="K246" s="312"/>
      <c r="L246" s="312"/>
      <c r="M246" s="312"/>
      <c r="N246" s="312"/>
      <c r="O246" s="55"/>
      <c r="P246" s="52"/>
      <c r="Q246" s="52"/>
      <c r="R246" s="52"/>
      <c r="S246" s="52"/>
      <c r="T246" s="52"/>
      <c r="U246" s="52"/>
      <c r="V246" s="52"/>
      <c r="W246" s="52"/>
      <c r="X246" s="52"/>
      <c r="Y246" s="52"/>
      <c r="Z246" s="76"/>
    </row>
    <row r="247" spans="1:26" s="77" customFormat="1" ht="25.5" customHeight="1">
      <c r="A247" s="81"/>
      <c r="B247" s="53"/>
      <c r="C247" s="16"/>
      <c r="D247" s="16"/>
      <c r="E247" s="320"/>
      <c r="F247" s="86" t="s">
        <v>69</v>
      </c>
      <c r="G247" s="310" t="str">
        <f>Translations!$B$74</f>
        <v>normal distribution: this type of distribution typically occurs for uncertainties provided in calibration reports, manufacturer’s specifications and combined uncertainties.</v>
      </c>
      <c r="H247" s="310"/>
      <c r="I247" s="310"/>
      <c r="J247" s="310"/>
      <c r="K247" s="310"/>
      <c r="L247" s="310"/>
      <c r="M247" s="310"/>
      <c r="N247" s="310"/>
      <c r="O247" s="83"/>
      <c r="P247" s="84"/>
      <c r="Q247" s="84"/>
      <c r="R247" s="84"/>
      <c r="S247" s="84"/>
      <c r="T247" s="84"/>
      <c r="U247" s="84"/>
      <c r="V247" s="84"/>
      <c r="W247" s="85"/>
      <c r="X247" s="85"/>
      <c r="Y247" s="85"/>
      <c r="Z247" s="76"/>
    </row>
    <row r="248" spans="1:26" s="77" customFormat="1" ht="12.75" customHeight="1">
      <c r="A248" s="81"/>
      <c r="B248" s="53"/>
      <c r="C248" s="16"/>
      <c r="D248" s="16"/>
      <c r="E248" s="320"/>
      <c r="F248" s="86" t="s">
        <v>69</v>
      </c>
      <c r="G248" s="310" t="str">
        <f>Translations!$B$118</f>
        <v>rectangular distribution: this type of distribution typically occurs for maximum permissible errors, tolerances and uncertainties provided in reference books.
• Tolerances
• Reference book values</v>
      </c>
      <c r="H248" s="310"/>
      <c r="I248" s="310"/>
      <c r="J248" s="310"/>
      <c r="K248" s="310"/>
      <c r="L248" s="310"/>
      <c r="M248" s="310"/>
      <c r="N248" s="310"/>
      <c r="O248" s="83"/>
      <c r="P248" s="84"/>
      <c r="Q248" s="84"/>
      <c r="R248" s="84"/>
      <c r="S248" s="84"/>
      <c r="T248" s="84"/>
      <c r="U248" s="84"/>
      <c r="V248" s="84"/>
      <c r="W248" s="85"/>
      <c r="X248" s="85"/>
      <c r="Y248" s="85"/>
      <c r="Z248" s="76"/>
    </row>
    <row r="249" spans="1:26" s="77" customFormat="1" ht="25.5" customHeight="1">
      <c r="A249" s="81"/>
      <c r="B249" s="53"/>
      <c r="C249" s="16"/>
      <c r="D249" s="16"/>
      <c r="E249" s="320"/>
      <c r="F249" s="86" t="s">
        <v>69</v>
      </c>
      <c r="G249" s="310" t="str">
        <f>Translations!$B$76</f>
        <v>triangular distribution: this type of distribution is typically used e.g. where there is only limited sample data for a population, cases where the relationship between variables is known but data is scarce, etc.</v>
      </c>
      <c r="H249" s="310"/>
      <c r="I249" s="310"/>
      <c r="J249" s="310"/>
      <c r="K249" s="310"/>
      <c r="L249" s="310"/>
      <c r="M249" s="310"/>
      <c r="N249" s="310"/>
      <c r="O249" s="83"/>
      <c r="P249" s="84"/>
      <c r="Q249" s="84"/>
      <c r="R249" s="84"/>
      <c r="S249" s="84"/>
      <c r="T249" s="84"/>
      <c r="U249" s="84"/>
      <c r="V249" s="84"/>
      <c r="W249" s="85"/>
      <c r="X249" s="85"/>
      <c r="Y249" s="85"/>
      <c r="Z249" s="76"/>
    </row>
    <row r="250" spans="1:26" s="77" customFormat="1" ht="12.75" customHeight="1">
      <c r="A250" s="81"/>
      <c r="B250" s="53"/>
      <c r="C250" s="16"/>
      <c r="D250" s="16"/>
      <c r="E250" s="321"/>
      <c r="F250" s="86" t="s">
        <v>69</v>
      </c>
      <c r="G250" s="315" t="str">
        <f>Translations!$B$119</f>
        <v>unknown distribution: if the distribution is unknown, a rectangular distribution is assumed.</v>
      </c>
      <c r="H250" s="315"/>
      <c r="I250" s="315"/>
      <c r="J250" s="315"/>
      <c r="K250" s="315"/>
      <c r="L250" s="315"/>
      <c r="M250" s="315"/>
      <c r="N250" s="315"/>
      <c r="O250" s="83"/>
      <c r="P250" s="84"/>
      <c r="Q250" s="84"/>
      <c r="R250" s="84"/>
      <c r="S250" s="84"/>
      <c r="T250" s="84"/>
      <c r="U250" s="84"/>
      <c r="V250" s="84"/>
      <c r="W250" s="85"/>
      <c r="X250" s="85"/>
      <c r="Y250" s="85"/>
      <c r="Z250" s="76"/>
    </row>
    <row r="251" spans="1:26" s="77" customFormat="1" ht="12.75" customHeight="1">
      <c r="A251" s="52"/>
      <c r="B251" s="53"/>
      <c r="C251" s="79"/>
      <c r="D251" s="16"/>
      <c r="E251" s="319" t="str">
        <f>Translations!$B$78</f>
        <v>Standard or expanded uncertainty?</v>
      </c>
      <c r="F251" s="312" t="str">
        <f>Translations!$B$79</f>
        <v>For normal distributions, please enter here whether the uncertainty provided is the standard (1σ, k=1, 68%) or expanded (2σ, k=2, 95%) uncertainty.</v>
      </c>
      <c r="G251" s="312"/>
      <c r="H251" s="312"/>
      <c r="I251" s="312"/>
      <c r="J251" s="312"/>
      <c r="K251" s="312"/>
      <c r="L251" s="312"/>
      <c r="M251" s="312"/>
      <c r="N251" s="312"/>
      <c r="O251" s="55"/>
      <c r="P251" s="52"/>
      <c r="Q251" s="52"/>
      <c r="R251" s="52"/>
      <c r="S251" s="52"/>
      <c r="T251" s="52"/>
      <c r="U251" s="52"/>
      <c r="V251" s="52"/>
      <c r="W251" s="52"/>
      <c r="X251" s="52"/>
      <c r="Y251" s="52"/>
      <c r="Z251" s="76"/>
    </row>
    <row r="252" spans="1:26" s="77" customFormat="1" ht="25.5" customHeight="1">
      <c r="A252" s="52"/>
      <c r="B252" s="53"/>
      <c r="C252" s="79"/>
      <c r="D252" s="16"/>
      <c r="E252" s="321"/>
      <c r="F252" s="312" t="str">
        <f>Translations!$B$80</f>
        <v>For all other types of distribution, entries here are not relevant and the cell will be greyed out.</v>
      </c>
      <c r="G252" s="312"/>
      <c r="H252" s="312"/>
      <c r="I252" s="312"/>
      <c r="J252" s="312"/>
      <c r="K252" s="312"/>
      <c r="L252" s="312"/>
      <c r="M252" s="312"/>
      <c r="N252" s="312"/>
      <c r="O252" s="55"/>
      <c r="P252" s="52"/>
      <c r="Q252" s="52"/>
      <c r="R252" s="52"/>
      <c r="S252" s="52"/>
      <c r="T252" s="52"/>
      <c r="U252" s="52"/>
      <c r="V252" s="52"/>
      <c r="W252" s="52"/>
      <c r="X252" s="52"/>
      <c r="Y252" s="52"/>
      <c r="Z252" s="76"/>
    </row>
    <row r="253" spans="1:26" s="77" customFormat="1" ht="25.5" customHeight="1">
      <c r="A253" s="52"/>
      <c r="B253" s="53"/>
      <c r="C253" s="79"/>
      <c r="D253" s="16"/>
      <c r="E253" s="319" t="str">
        <f>Translations!$B$81</f>
        <v>Value "in service"?</v>
      </c>
      <c r="F253"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53" s="312"/>
      <c r="H253" s="312"/>
      <c r="I253" s="312"/>
      <c r="J253" s="312"/>
      <c r="K253" s="312"/>
      <c r="L253" s="312"/>
      <c r="M253" s="312"/>
      <c r="N253" s="312"/>
      <c r="O253" s="55"/>
      <c r="P253" s="52"/>
      <c r="Q253" s="52"/>
      <c r="R253" s="52"/>
      <c r="S253" s="52"/>
      <c r="T253" s="52"/>
      <c r="U253" s="52"/>
      <c r="V253" s="52"/>
      <c r="W253" s="52"/>
      <c r="X253" s="52"/>
      <c r="Y253" s="52"/>
      <c r="Z253" s="76"/>
    </row>
    <row r="254" spans="1:26" s="77" customFormat="1" ht="25.5" customHeight="1">
      <c r="A254" s="52"/>
      <c r="B254" s="53"/>
      <c r="C254" s="79"/>
      <c r="D254" s="16"/>
      <c r="E254" s="321"/>
      <c r="F254" s="312" t="str">
        <f>Translations!$B$83</f>
        <v>The uncertainty would be "not in service" if it relates e.g. to the maximum permissible error (but not in service), calibration certificates etc.</v>
      </c>
      <c r="G254" s="312"/>
      <c r="H254" s="312"/>
      <c r="I254" s="312"/>
      <c r="J254" s="312"/>
      <c r="K254" s="312"/>
      <c r="L254" s="312"/>
      <c r="M254" s="312"/>
      <c r="N254" s="312"/>
      <c r="O254" s="55"/>
      <c r="P254" s="52"/>
      <c r="Q254" s="52"/>
      <c r="R254" s="52"/>
      <c r="S254" s="52"/>
      <c r="T254" s="52"/>
      <c r="U254" s="52"/>
      <c r="V254" s="52"/>
      <c r="W254" s="52"/>
      <c r="X254" s="52"/>
      <c r="Y254" s="52"/>
      <c r="Z254" s="76"/>
    </row>
    <row r="255" spans="1:26" s="77" customFormat="1" ht="12.75" customHeight="1">
      <c r="A255" s="52"/>
      <c r="B255" s="53"/>
      <c r="C255" s="79"/>
      <c r="D255" s="16"/>
      <c r="E255" s="319" t="str">
        <f>Translations!$B$84</f>
        <v>Conversion factor to "in service"</v>
      </c>
      <c r="F255" s="312" t="str">
        <f>Translations!$B$85</f>
        <v>Please enter here the conversion factor for the uncertainty "in service". If "in service" is selected above, the cell will be greyed out and a value of 1 applied. </v>
      </c>
      <c r="G255" s="312"/>
      <c r="H255" s="312"/>
      <c r="I255" s="312"/>
      <c r="J255" s="312"/>
      <c r="K255" s="312"/>
      <c r="L255" s="312"/>
      <c r="M255" s="312"/>
      <c r="N255" s="312"/>
      <c r="O255" s="55"/>
      <c r="P255" s="52"/>
      <c r="Q255" s="52"/>
      <c r="R255" s="52"/>
      <c r="S255" s="52"/>
      <c r="T255" s="52"/>
      <c r="U255" s="52"/>
      <c r="V255" s="52"/>
      <c r="W255" s="52"/>
      <c r="X255" s="52"/>
      <c r="Y255" s="52"/>
      <c r="Z255" s="76"/>
    </row>
    <row r="256" spans="1:26" s="77" customFormat="1" ht="54.75" customHeight="1">
      <c r="A256" s="52"/>
      <c r="B256" s="53"/>
      <c r="C256" s="79"/>
      <c r="D256" s="16"/>
      <c r="E256" s="326"/>
      <c r="F256"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56" s="336"/>
      <c r="H256" s="336"/>
      <c r="I256" s="336"/>
      <c r="J256" s="336"/>
      <c r="K256" s="336"/>
      <c r="L256" s="336"/>
      <c r="M256" s="336"/>
      <c r="N256" s="336"/>
      <c r="O256" s="55"/>
      <c r="P256" s="52"/>
      <c r="Q256" s="52"/>
      <c r="R256" s="52"/>
      <c r="S256" s="52"/>
      <c r="T256" s="52"/>
      <c r="U256" s="52"/>
      <c r="V256" s="52"/>
      <c r="W256" s="52"/>
      <c r="X256" s="52"/>
      <c r="Y256" s="52"/>
      <c r="Z256" s="76"/>
    </row>
    <row r="257" spans="1:26" s="77" customFormat="1" ht="12.75" customHeight="1">
      <c r="A257" s="52"/>
      <c r="B257" s="53"/>
      <c r="C257" s="79"/>
      <c r="D257" s="16"/>
      <c r="E257" s="321"/>
      <c r="F257" s="340" t="str">
        <f>Translations!$B$87</f>
        <v>If no entries are made here, a value of 2 to convert the uncertainty to "in service" will be applied.</v>
      </c>
      <c r="G257" s="340"/>
      <c r="H257" s="340"/>
      <c r="I257" s="340"/>
      <c r="J257" s="340"/>
      <c r="K257" s="340"/>
      <c r="L257" s="340"/>
      <c r="M257" s="340"/>
      <c r="N257" s="340"/>
      <c r="O257" s="55"/>
      <c r="P257" s="52"/>
      <c r="Q257" s="52"/>
      <c r="R257" s="52"/>
      <c r="S257" s="52"/>
      <c r="T257" s="52"/>
      <c r="U257" s="52"/>
      <c r="V257" s="52"/>
      <c r="W257" s="52"/>
      <c r="X257" s="52"/>
      <c r="Y257" s="52"/>
      <c r="Z257" s="76"/>
    </row>
    <row r="258" spans="1:26" s="77" customFormat="1" ht="12.75" customHeight="1">
      <c r="A258" s="52"/>
      <c r="B258" s="53"/>
      <c r="C258" s="79"/>
      <c r="D258" s="16"/>
      <c r="E258" s="319" t="str">
        <f>Translations!$B$88</f>
        <v>Correlated or uncorrelated?</v>
      </c>
      <c r="F258" s="312" t="str">
        <f>Translations!$B$89</f>
        <v>Please enter here whether the individual measurements are correlated or uncorrelated. </v>
      </c>
      <c r="G258" s="312"/>
      <c r="H258" s="312"/>
      <c r="I258" s="312"/>
      <c r="J258" s="312"/>
      <c r="K258" s="312"/>
      <c r="L258" s="312"/>
      <c r="M258" s="312"/>
      <c r="N258" s="312"/>
      <c r="O258" s="55"/>
      <c r="P258" s="52"/>
      <c r="Q258" s="52"/>
      <c r="R258" s="52"/>
      <c r="S258" s="52"/>
      <c r="T258" s="52"/>
      <c r="U258" s="52"/>
      <c r="V258" s="52"/>
      <c r="W258" s="52"/>
      <c r="X258" s="52"/>
      <c r="Y258" s="52"/>
      <c r="Z258" s="76"/>
    </row>
    <row r="259" spans="1:26" s="77" customFormat="1" ht="49.5" customHeight="1">
      <c r="A259" s="52"/>
      <c r="B259" s="53"/>
      <c r="C259" s="79"/>
      <c r="D259" s="16"/>
      <c r="E259" s="320"/>
      <c r="F259"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59" s="312"/>
      <c r="H259" s="312"/>
      <c r="I259" s="312"/>
      <c r="J259" s="312"/>
      <c r="K259" s="312"/>
      <c r="L259" s="312"/>
      <c r="M259" s="312"/>
      <c r="N259" s="312"/>
      <c r="O259" s="55"/>
      <c r="P259" s="52"/>
      <c r="Q259" s="52"/>
      <c r="R259" s="52"/>
      <c r="S259" s="52"/>
      <c r="T259" s="52"/>
      <c r="U259" s="52"/>
      <c r="V259" s="52"/>
      <c r="W259" s="52"/>
      <c r="X259" s="52"/>
      <c r="Y259" s="52"/>
      <c r="Z259" s="76"/>
    </row>
    <row r="260" spans="1:26" s="77" customFormat="1" ht="24" customHeight="1">
      <c r="A260" s="52"/>
      <c r="B260" s="53"/>
      <c r="C260" s="79"/>
      <c r="D260" s="16"/>
      <c r="E260" s="320"/>
      <c r="F260" s="312" t="str">
        <f>Translations!$B$91</f>
        <v>In practice, input quantities are often correlated because the same physical measurement standard, measuring instrument, reference date, or even measurement method is used in the estimation of their values.</v>
      </c>
      <c r="G260" s="312"/>
      <c r="H260" s="312"/>
      <c r="I260" s="312"/>
      <c r="J260" s="312"/>
      <c r="K260" s="312"/>
      <c r="L260" s="312"/>
      <c r="M260" s="312"/>
      <c r="N260" s="312"/>
      <c r="O260" s="55"/>
      <c r="P260" s="52"/>
      <c r="Q260" s="52"/>
      <c r="R260" s="52"/>
      <c r="S260" s="52"/>
      <c r="T260" s="52"/>
      <c r="U260" s="52"/>
      <c r="V260" s="52"/>
      <c r="W260" s="52"/>
      <c r="X260" s="52"/>
      <c r="Y260" s="52"/>
      <c r="Z260" s="76"/>
    </row>
    <row r="261" spans="1:26" s="77" customFormat="1" ht="24" customHeight="1">
      <c r="A261" s="52"/>
      <c r="B261" s="53"/>
      <c r="C261" s="79"/>
      <c r="D261" s="16"/>
      <c r="E261" s="320"/>
      <c r="F261" s="312" t="str">
        <f>Translations!$B$92</f>
        <v>Example: Each batch of a solid material purchased on the market is measured by the operator's weighbridge. In this case the measurements may have to be assumed as being correlated.</v>
      </c>
      <c r="G261" s="312"/>
      <c r="H261" s="312"/>
      <c r="I261" s="312"/>
      <c r="J261" s="312"/>
      <c r="K261" s="312"/>
      <c r="L261" s="312"/>
      <c r="M261" s="312"/>
      <c r="N261" s="312"/>
      <c r="O261" s="55"/>
      <c r="P261" s="52"/>
      <c r="Q261" s="52"/>
      <c r="R261" s="52"/>
      <c r="S261" s="52"/>
      <c r="T261" s="52"/>
      <c r="U261" s="52"/>
      <c r="V261" s="52"/>
      <c r="W261" s="52"/>
      <c r="X261" s="52"/>
      <c r="Y261" s="52"/>
      <c r="Z261" s="76"/>
    </row>
    <row r="262" spans="1:26" s="77" customFormat="1" ht="12.75" customHeight="1">
      <c r="A262" s="52"/>
      <c r="B262" s="53"/>
      <c r="C262" s="79"/>
      <c r="D262" s="16"/>
      <c r="E262" s="80"/>
      <c r="F262" s="80"/>
      <c r="G262" s="80"/>
      <c r="H262" s="80"/>
      <c r="I262" s="80"/>
      <c r="J262" s="80"/>
      <c r="K262" s="80"/>
      <c r="L262" s="80"/>
      <c r="M262" s="80"/>
      <c r="N262" s="80"/>
      <c r="O262" s="55"/>
      <c r="P262" s="52"/>
      <c r="Q262" s="52"/>
      <c r="R262" s="52"/>
      <c r="S262" s="52"/>
      <c r="T262" s="52"/>
      <c r="U262" s="52"/>
      <c r="V262" s="52"/>
      <c r="W262" s="52"/>
      <c r="X262" s="52"/>
      <c r="Y262" s="52"/>
      <c r="Z262" s="76"/>
    </row>
    <row r="263" spans="1:26" s="77" customFormat="1" ht="12.75" customHeight="1">
      <c r="A263" s="52"/>
      <c r="B263" s="53"/>
      <c r="C263" s="79"/>
      <c r="D263" s="87" t="s">
        <v>254</v>
      </c>
      <c r="E263" s="323" t="str">
        <f>Translations!$B$93</f>
        <v>Amount of fuel or material imported to/consumed within the installation</v>
      </c>
      <c r="F263" s="323"/>
      <c r="G263" s="323"/>
      <c r="H263" s="323"/>
      <c r="I263" s="323"/>
      <c r="J263" s="323"/>
      <c r="K263" s="323"/>
      <c r="L263" s="323"/>
      <c r="M263" s="323"/>
      <c r="N263" s="322"/>
      <c r="O263" s="55"/>
      <c r="P263" s="52"/>
      <c r="Q263" s="52"/>
      <c r="R263" s="52"/>
      <c r="S263" s="52"/>
      <c r="T263" s="52"/>
      <c r="U263" s="52"/>
      <c r="V263" s="52"/>
      <c r="W263" s="52"/>
      <c r="X263" s="52"/>
      <c r="Y263" s="52"/>
      <c r="Z263" s="76"/>
    </row>
    <row r="264" spans="1:26" s="77" customFormat="1" ht="37.5" customHeight="1">
      <c r="A264" s="52"/>
      <c r="B264" s="53"/>
      <c r="C264" s="79"/>
      <c r="D264" s="16"/>
      <c r="E264" s="347" t="str">
        <f>Translations!$B$120</f>
        <v>Input quantity - name of parameter</v>
      </c>
      <c r="F264" s="348"/>
      <c r="G264" s="348"/>
      <c r="H264" s="348"/>
      <c r="I264" s="349"/>
      <c r="J264" s="88" t="str">
        <f>Translations!$B$117</f>
        <v>Uncertainty related to the input quantity</v>
      </c>
      <c r="K264" s="88" t="str">
        <f>Translations!$B$72</f>
        <v>Type of distribution</v>
      </c>
      <c r="L264" s="88" t="str">
        <f>Translations!$B$78</f>
        <v>Standard or expanded uncertainty?</v>
      </c>
      <c r="M264" s="88" t="str">
        <f>Translations!$B$81</f>
        <v>Value "in service"?</v>
      </c>
      <c r="N264" s="88" t="str">
        <f>Translations!$B$84</f>
        <v>Conversion factor to "in service"</v>
      </c>
      <c r="O264" s="55"/>
      <c r="P264" s="52"/>
      <c r="Q264" s="52"/>
      <c r="R264" s="89" t="s">
        <v>226</v>
      </c>
      <c r="S264" s="89" t="s">
        <v>224</v>
      </c>
      <c r="T264" s="89" t="s">
        <v>225</v>
      </c>
      <c r="U264" s="89" t="s">
        <v>305</v>
      </c>
      <c r="V264" s="52" t="s">
        <v>242</v>
      </c>
      <c r="W264" s="89" t="s">
        <v>227</v>
      </c>
      <c r="X264" s="89" t="s">
        <v>228</v>
      </c>
      <c r="Y264" s="89" t="s">
        <v>306</v>
      </c>
      <c r="Z264" s="76"/>
    </row>
    <row r="265" spans="1:26" s="77" customFormat="1" ht="12.75" customHeight="1">
      <c r="A265" s="52"/>
      <c r="B265" s="53"/>
      <c r="C265" s="79"/>
      <c r="D265" s="90" t="s">
        <v>255</v>
      </c>
      <c r="E265" s="350"/>
      <c r="F265" s="351"/>
      <c r="G265" s="351"/>
      <c r="H265" s="351"/>
      <c r="I265" s="352"/>
      <c r="J265" s="3"/>
      <c r="K265" s="4"/>
      <c r="L265" s="4"/>
      <c r="M265" s="6"/>
      <c r="N265" s="186"/>
      <c r="O265" s="55"/>
      <c r="P265" s="52"/>
      <c r="Q265" s="52"/>
      <c r="R265" s="92">
        <f>IF(K265="",INDEX(EUconst_DistributionCorrection,1),INDEX(EUconst_DistributionCorrection,MATCH(K265,EUconst_DistributionType,0)))</f>
        <v>1</v>
      </c>
      <c r="S265" s="93">
        <f>IF(OR(L265="",K265=INDEX(EUconst_DistributionType,2),K265=INDEX(EUconst_DistributionType,3)),INDEX(EUconst_ConfidenceLevel,1),INDEX(EUconst_ConfidenceLevel,MATCH(L265,EUconst_UncertaintyType,0)))</f>
        <v>0.682689250166422</v>
      </c>
      <c r="T265" s="94">
        <f>IF(N265="",2,INDEX(EUconst_CorrelationFactor,MATCH(N265,EUconst_CorrelationType,0)))</f>
        <v>2</v>
      </c>
      <c r="U265" s="189">
        <f>IF(M265=INDEX(EUconst_InService,1),1,IF(N265="",2,N265))</f>
        <v>2</v>
      </c>
      <c r="V265" s="94">
        <f>IF(J271="",1,3-T271)</f>
        <v>1</v>
      </c>
      <c r="W265" s="135">
        <f>IF(J265="","",(J265*U265/R265/TINV(1-S265,10^6))^V265)</f>
      </c>
      <c r="X265" s="97" t="b">
        <f>OR(INDEX(EUconst_DistributionType,2)=K265,INDEX(EUconst_DistributionType,3)=K265)</f>
        <v>0</v>
      </c>
      <c r="Y265" s="97" t="b">
        <f>M265=INDEX(EUconst_InService,1)</f>
        <v>0</v>
      </c>
      <c r="Z265" s="76"/>
    </row>
    <row r="266" spans="1:26" s="77" customFormat="1" ht="12.75" customHeight="1">
      <c r="A266" s="52"/>
      <c r="B266" s="53"/>
      <c r="C266" s="79"/>
      <c r="D266" s="90" t="s">
        <v>256</v>
      </c>
      <c r="E266" s="341"/>
      <c r="F266" s="342"/>
      <c r="G266" s="342"/>
      <c r="H266" s="342"/>
      <c r="I266" s="343"/>
      <c r="J266" s="6"/>
      <c r="K266" s="7"/>
      <c r="L266" s="7"/>
      <c r="M266" s="6"/>
      <c r="N266" s="187"/>
      <c r="O266" s="55"/>
      <c r="P266" s="52"/>
      <c r="Q266" s="52"/>
      <c r="R266" s="92">
        <f>IF(K266="",INDEX(EUconst_DistributionCorrection,1),INDEX(EUconst_DistributionCorrection,MATCH(K266,EUconst_DistributionType,0)))</f>
        <v>1</v>
      </c>
      <c r="S266" s="93">
        <f>IF(OR(L266="",K266=INDEX(EUconst_DistributionType,2),K266=INDEX(EUconst_DistributionType,3)),INDEX(EUconst_ConfidenceLevel,1),INDEX(EUconst_ConfidenceLevel,MATCH(L266,EUconst_UncertaintyType,0)))</f>
        <v>0.682689250166422</v>
      </c>
      <c r="T266" s="94">
        <f>IF(N266="",2,INDEX(EUconst_CorrelationFactor,MATCH(N266,EUconst_CorrelationType,0)))</f>
        <v>2</v>
      </c>
      <c r="U266" s="189">
        <f>IF(M266=INDEX(EUconst_InService,1),1,IF(N266="",2,N266))</f>
        <v>2</v>
      </c>
      <c r="V266" s="94">
        <f>V265</f>
        <v>1</v>
      </c>
      <c r="W266" s="135">
        <f>IF(J266="","",(J266*U266/R266/TINV(1-S266,10^6))^V266)</f>
      </c>
      <c r="X266" s="97" t="b">
        <f>OR(INDEX(EUconst_DistributionType,2)=K266,INDEX(EUconst_DistributionType,3)=K266)</f>
        <v>0</v>
      </c>
      <c r="Y266" s="97" t="b">
        <f>M266=INDEX(EUconst_InService,1)</f>
        <v>0</v>
      </c>
      <c r="Z266" s="76"/>
    </row>
    <row r="267" spans="1:26" s="77" customFormat="1" ht="12.75" customHeight="1">
      <c r="A267" s="52"/>
      <c r="B267" s="53"/>
      <c r="C267" s="79"/>
      <c r="D267" s="90" t="s">
        <v>253</v>
      </c>
      <c r="E267" s="341"/>
      <c r="F267" s="342"/>
      <c r="G267" s="342"/>
      <c r="H267" s="342"/>
      <c r="I267" s="343"/>
      <c r="J267" s="6"/>
      <c r="K267" s="7"/>
      <c r="L267" s="7"/>
      <c r="M267" s="6"/>
      <c r="N267" s="187"/>
      <c r="O267" s="55"/>
      <c r="P267" s="52"/>
      <c r="Q267" s="52"/>
      <c r="R267" s="92">
        <f>IF(K267="",INDEX(EUconst_DistributionCorrection,1),INDEX(EUconst_DistributionCorrection,MATCH(K267,EUconst_DistributionType,0)))</f>
        <v>1</v>
      </c>
      <c r="S267" s="93">
        <f>IF(OR(L267="",K267=INDEX(EUconst_DistributionType,2),K267=INDEX(EUconst_DistributionType,3)),INDEX(EUconst_ConfidenceLevel,1),INDEX(EUconst_ConfidenceLevel,MATCH(L267,EUconst_UncertaintyType,0)))</f>
        <v>0.682689250166422</v>
      </c>
      <c r="T267" s="94">
        <f>IF(N267="",2,INDEX(EUconst_CorrelationFactor,MATCH(N267,EUconst_CorrelationType,0)))</f>
        <v>2</v>
      </c>
      <c r="U267" s="189">
        <f>IF(M267=INDEX(EUconst_InService,1),1,IF(N267="",2,N267))</f>
        <v>2</v>
      </c>
      <c r="V267" s="94">
        <f>V266</f>
        <v>1</v>
      </c>
      <c r="W267" s="135">
        <f>IF(J267="","",(J267*U267/R267/TINV(1-S267,10^6))^V267)</f>
      </c>
      <c r="X267" s="97" t="b">
        <f>OR(INDEX(EUconst_DistributionType,2)=K267,INDEX(EUconst_DistributionType,3)=K267)</f>
        <v>0</v>
      </c>
      <c r="Y267" s="97" t="b">
        <f>M267=INDEX(EUconst_InService,1)</f>
        <v>0</v>
      </c>
      <c r="Z267" s="76"/>
    </row>
    <row r="268" spans="1:26" s="77" customFormat="1" ht="12.75" customHeight="1">
      <c r="A268" s="52"/>
      <c r="B268" s="53"/>
      <c r="C268" s="79"/>
      <c r="D268" s="90" t="s">
        <v>257</v>
      </c>
      <c r="E268" s="341"/>
      <c r="F268" s="342"/>
      <c r="G268" s="342"/>
      <c r="H268" s="342"/>
      <c r="I268" s="343"/>
      <c r="J268" s="6"/>
      <c r="K268" s="7"/>
      <c r="L268" s="7"/>
      <c r="M268" s="6"/>
      <c r="N268" s="187"/>
      <c r="O268" s="55"/>
      <c r="P268" s="52"/>
      <c r="Q268" s="52"/>
      <c r="R268" s="92">
        <f>IF(K268="",INDEX(EUconst_DistributionCorrection,1),INDEX(EUconst_DistributionCorrection,MATCH(K268,EUconst_DistributionType,0)))</f>
        <v>1</v>
      </c>
      <c r="S268" s="93">
        <f>IF(OR(L268="",K268=INDEX(EUconst_DistributionType,2),K268=INDEX(EUconst_DistributionType,3)),INDEX(EUconst_ConfidenceLevel,1),INDEX(EUconst_ConfidenceLevel,MATCH(L268,EUconst_UncertaintyType,0)))</f>
        <v>0.682689250166422</v>
      </c>
      <c r="T268" s="94">
        <f>IF(N268="",2,INDEX(EUconst_CorrelationFactor,MATCH(N268,EUconst_CorrelationType,0)))</f>
        <v>2</v>
      </c>
      <c r="U268" s="189">
        <f>IF(M268=INDEX(EUconst_InService,1),1,IF(N268="",2,N268))</f>
        <v>2</v>
      </c>
      <c r="V268" s="94">
        <f>V267</f>
        <v>1</v>
      </c>
      <c r="W268" s="135">
        <f>IF(J268="","",(J268*U268/R268/TINV(1-S268,10^6))^V268)</f>
      </c>
      <c r="X268" s="97" t="b">
        <f>OR(INDEX(EUconst_DistributionType,2)=K268,INDEX(EUconst_DistributionType,3)=K268)</f>
        <v>0</v>
      </c>
      <c r="Y268" s="97" t="b">
        <f>M268=INDEX(EUconst_InService,1)</f>
        <v>0</v>
      </c>
      <c r="Z268" s="76"/>
    </row>
    <row r="269" spans="1:26" s="77" customFormat="1" ht="12.75" customHeight="1">
      <c r="A269" s="52"/>
      <c r="B269" s="53"/>
      <c r="C269" s="79"/>
      <c r="D269" s="90" t="s">
        <v>258</v>
      </c>
      <c r="E269" s="341"/>
      <c r="F269" s="342"/>
      <c r="G269" s="342"/>
      <c r="H269" s="342"/>
      <c r="I269" s="343"/>
      <c r="J269" s="9"/>
      <c r="K269" s="10"/>
      <c r="L269" s="10"/>
      <c r="M269" s="9"/>
      <c r="N269" s="188"/>
      <c r="O269" s="55"/>
      <c r="P269" s="52"/>
      <c r="Q269" s="52"/>
      <c r="R269" s="92">
        <f>IF(K269="",INDEX(EUconst_DistributionCorrection,1),INDEX(EUconst_DistributionCorrection,MATCH(K269,EUconst_DistributionType,0)))</f>
        <v>1</v>
      </c>
      <c r="S269" s="93">
        <f>IF(OR(L269="",K269=INDEX(EUconst_DistributionType,2),K269=INDEX(EUconst_DistributionType,3)),INDEX(EUconst_ConfidenceLevel,1),INDEX(EUconst_ConfidenceLevel,MATCH(L269,EUconst_UncertaintyType,0)))</f>
        <v>0.682689250166422</v>
      </c>
      <c r="T269" s="94">
        <f>IF(N269="",2,INDEX(EUconst_CorrelationFactor,MATCH(N269,EUconst_CorrelationType,0)))</f>
        <v>2</v>
      </c>
      <c r="U269" s="189">
        <f>IF(M269=INDEX(EUconst_InService,1),1,IF(N269="",2,N269))</f>
        <v>2</v>
      </c>
      <c r="V269" s="94">
        <f>V268</f>
        <v>1</v>
      </c>
      <c r="W269" s="135">
        <f>IF(J269="","",(J269*U269/R269/TINV(1-S269,10^6))^V269)</f>
      </c>
      <c r="X269" s="97" t="b">
        <f>OR(INDEX(EUconst_DistributionType,2)=K269,INDEX(EUconst_DistributionType,3)=K269)</f>
        <v>0</v>
      </c>
      <c r="Y269" s="97" t="b">
        <f>M269=INDEX(EUconst_InService,1)</f>
        <v>0</v>
      </c>
      <c r="Z269" s="76">
        <f>IF(H269="","",ABS(I269)^T269*(ABS(H269)*J269/R269/TINV(1-S269,10^6))^2)</f>
      </c>
    </row>
    <row r="270" spans="1:26" s="77" customFormat="1" ht="4.5" customHeight="1">
      <c r="A270" s="52"/>
      <c r="B270" s="53"/>
      <c r="C270" s="79"/>
      <c r="D270" s="16"/>
      <c r="E270" s="80"/>
      <c r="F270" s="80"/>
      <c r="G270" s="80"/>
      <c r="H270" s="80"/>
      <c r="I270" s="80"/>
      <c r="J270" s="80"/>
      <c r="K270" s="80"/>
      <c r="L270" s="80"/>
      <c r="M270" s="80"/>
      <c r="N270" s="80"/>
      <c r="O270" s="55"/>
      <c r="P270" s="52"/>
      <c r="Q270" s="52"/>
      <c r="R270" s="52"/>
      <c r="S270" s="52"/>
      <c r="T270" s="52"/>
      <c r="U270" s="52"/>
      <c r="V270" s="52"/>
      <c r="W270" s="52"/>
      <c r="X270" s="52"/>
      <c r="Y270" s="52"/>
      <c r="Z270" s="76"/>
    </row>
    <row r="271" spans="1:26" s="77" customFormat="1" ht="12.75" customHeight="1">
      <c r="A271" s="52"/>
      <c r="B271" s="53"/>
      <c r="C271" s="79"/>
      <c r="D271" s="87" t="s">
        <v>259</v>
      </c>
      <c r="E271" s="344" t="str">
        <f>Translations!$B$121</f>
        <v>Are inputs under a) correlated or uncorrelated?</v>
      </c>
      <c r="F271" s="344"/>
      <c r="G271" s="344"/>
      <c r="H271" s="344"/>
      <c r="I271" s="345"/>
      <c r="J271" s="12"/>
      <c r="O271" s="55"/>
      <c r="P271" s="52"/>
      <c r="Q271" s="52"/>
      <c r="R271" s="52"/>
      <c r="S271" s="52"/>
      <c r="T271" s="94">
        <f>IF(J271="",2,INDEX(EUconst_CorrelationFactor,MATCH(J271,EUconst_CorrelationType,0)))</f>
        <v>2</v>
      </c>
      <c r="U271" s="52"/>
      <c r="V271" s="52"/>
      <c r="W271" s="52"/>
      <c r="X271" s="52"/>
      <c r="Y271" s="52"/>
      <c r="Z271" s="76"/>
    </row>
    <row r="272" spans="1:26" s="77" customFormat="1" ht="25.5" customHeight="1">
      <c r="A272" s="52"/>
      <c r="B272" s="53"/>
      <c r="C272" s="79"/>
      <c r="D272" s="87"/>
      <c r="E272" s="310" t="str">
        <f>Translations!$B$122</f>
        <v>Please indicate here if the inputs i. to v. under point a) are correlated or uncorrelated. If left empty, it is assumed that the input quantities are correlated.</v>
      </c>
      <c r="F272" s="310"/>
      <c r="G272" s="310"/>
      <c r="H272" s="310"/>
      <c r="I272" s="310"/>
      <c r="J272" s="310"/>
      <c r="K272" s="310"/>
      <c r="O272" s="55"/>
      <c r="P272" s="52"/>
      <c r="Q272" s="52"/>
      <c r="R272" s="52"/>
      <c r="S272" s="52"/>
      <c r="T272" s="106"/>
      <c r="U272" s="52"/>
      <c r="V272" s="52"/>
      <c r="W272" s="52"/>
      <c r="X272" s="52"/>
      <c r="Y272" s="52"/>
      <c r="Z272" s="76"/>
    </row>
    <row r="273" spans="1:26" s="77" customFormat="1" ht="4.5" customHeight="1">
      <c r="A273" s="52"/>
      <c r="B273" s="53"/>
      <c r="C273" s="79"/>
      <c r="D273" s="16"/>
      <c r="E273" s="80"/>
      <c r="F273" s="80"/>
      <c r="G273" s="80"/>
      <c r="H273" s="80"/>
      <c r="J273" s="80"/>
      <c r="K273" s="80"/>
      <c r="O273" s="55"/>
      <c r="P273" s="52"/>
      <c r="Q273" s="52"/>
      <c r="R273" s="52"/>
      <c r="S273" s="52"/>
      <c r="T273" s="52"/>
      <c r="U273" s="52"/>
      <c r="V273" s="52"/>
      <c r="W273" s="52"/>
      <c r="X273" s="52"/>
      <c r="Y273" s="52"/>
      <c r="Z273" s="76"/>
    </row>
    <row r="274" spans="1:26" s="77" customFormat="1" ht="12.75" customHeight="1">
      <c r="A274" s="52"/>
      <c r="B274" s="53"/>
      <c r="C274" s="79"/>
      <c r="D274" s="87" t="s">
        <v>260</v>
      </c>
      <c r="E274" s="318" t="str">
        <f>Translations!$B$123</f>
        <v>Total uncertainty (k=1)</v>
      </c>
      <c r="F274" s="318"/>
      <c r="G274" s="318"/>
      <c r="H274" s="318"/>
      <c r="I274" s="346"/>
      <c r="J274" s="116">
        <f>IF(COUNT(W265:W269)=0,"",SUM(W265:W269)^(1/(3-T271)))</f>
      </c>
      <c r="L274" s="80"/>
      <c r="M274" s="117"/>
      <c r="N274" s="80"/>
      <c r="O274" s="55"/>
      <c r="P274" s="52"/>
      <c r="Q274" s="52"/>
      <c r="R274" s="52"/>
      <c r="S274" s="52"/>
      <c r="T274" s="52"/>
      <c r="U274" s="52"/>
      <c r="V274" s="52"/>
      <c r="W274" s="52"/>
      <c r="X274" s="52"/>
      <c r="Y274" s="52"/>
      <c r="Z274" s="76"/>
    </row>
    <row r="275" spans="1:26" s="77" customFormat="1" ht="12.75" customHeight="1">
      <c r="A275" s="52"/>
      <c r="B275" s="53"/>
      <c r="C275" s="79"/>
      <c r="D275" s="87" t="s">
        <v>262</v>
      </c>
      <c r="E275" s="318" t="str">
        <f>Translations!$B$124</f>
        <v>Total uncertainty (k=2)</v>
      </c>
      <c r="F275" s="318"/>
      <c r="G275" s="318"/>
      <c r="H275" s="318"/>
      <c r="I275" s="346"/>
      <c r="J275" s="119">
        <f>IF(J274="","",J274*2)</f>
      </c>
      <c r="L275" s="80"/>
      <c r="M275" s="80"/>
      <c r="N275" s="80"/>
      <c r="O275" s="55"/>
      <c r="P275" s="52"/>
      <c r="Q275" s="52"/>
      <c r="R275" s="52"/>
      <c r="S275" s="52"/>
      <c r="T275" s="52"/>
      <c r="U275" s="52"/>
      <c r="V275" s="52"/>
      <c r="W275" s="121"/>
      <c r="X275" s="121"/>
      <c r="Y275" s="121"/>
      <c r="Z275" s="76"/>
    </row>
    <row r="276" spans="1:26" s="77" customFormat="1" ht="25.5" customHeight="1">
      <c r="A276" s="52"/>
      <c r="B276" s="53"/>
      <c r="C276" s="79"/>
      <c r="D276" s="16"/>
      <c r="E276" s="311" t="str">
        <f>Translations!$B$114</f>
        <v>This is the overall uncertainty associated with the annual quantity. The value displayed here is the uncertainty which has to be compared with the threshold of the required tier to check compliance.</v>
      </c>
      <c r="F276" s="311"/>
      <c r="G276" s="311"/>
      <c r="H276" s="311"/>
      <c r="I276" s="311"/>
      <c r="J276" s="311"/>
      <c r="K276" s="311"/>
      <c r="L276" s="80"/>
      <c r="M276" s="80"/>
      <c r="N276" s="80"/>
      <c r="O276" s="55"/>
      <c r="P276" s="52"/>
      <c r="Q276" s="52"/>
      <c r="R276" s="52"/>
      <c r="S276" s="52"/>
      <c r="T276" s="52"/>
      <c r="U276" s="52"/>
      <c r="V276" s="52"/>
      <c r="W276" s="52"/>
      <c r="X276" s="52"/>
      <c r="Y276" s="52"/>
      <c r="Z276" s="76"/>
    </row>
    <row r="277" spans="1:31" ht="12.75" customHeight="1" thickBot="1">
      <c r="A277" s="65"/>
      <c r="B277" s="53"/>
      <c r="C277" s="66"/>
      <c r="D277" s="67"/>
      <c r="E277" s="68"/>
      <c r="F277" s="69"/>
      <c r="G277" s="70"/>
      <c r="H277" s="70"/>
      <c r="I277" s="70"/>
      <c r="J277" s="70"/>
      <c r="K277" s="70"/>
      <c r="L277" s="70"/>
      <c r="M277" s="70"/>
      <c r="N277" s="70"/>
      <c r="O277" s="71"/>
      <c r="P277" s="72"/>
      <c r="Q277" s="72"/>
      <c r="R277" s="72"/>
      <c r="S277" s="72"/>
      <c r="T277" s="72"/>
      <c r="U277" s="72"/>
      <c r="V277" s="72"/>
      <c r="W277" s="73"/>
      <c r="X277" s="73"/>
      <c r="Y277" s="73"/>
      <c r="Z277" s="74"/>
      <c r="AA277" s="75"/>
      <c r="AB277" s="75"/>
      <c r="AC277" s="75"/>
      <c r="AD277" s="75"/>
      <c r="AE277" s="75"/>
    </row>
    <row r="278" spans="1:26" s="77" customFormat="1" ht="12.75" customHeight="1" thickBot="1">
      <c r="A278" s="52"/>
      <c r="B278" s="53"/>
      <c r="C278" s="16"/>
      <c r="D278" s="16"/>
      <c r="E278" s="16"/>
      <c r="F278" s="16"/>
      <c r="G278" s="16"/>
      <c r="H278" s="16"/>
      <c r="I278" s="16"/>
      <c r="J278" s="16"/>
      <c r="K278" s="16"/>
      <c r="L278" s="16"/>
      <c r="M278" s="16"/>
      <c r="N278" s="16"/>
      <c r="O278" s="55"/>
      <c r="P278" s="52"/>
      <c r="Q278" s="52"/>
      <c r="R278" s="52"/>
      <c r="S278" s="52"/>
      <c r="T278" s="52"/>
      <c r="U278" s="52"/>
      <c r="V278" s="52"/>
      <c r="W278" s="52"/>
      <c r="X278" s="52"/>
      <c r="Y278" s="52"/>
      <c r="Z278" s="76"/>
    </row>
    <row r="279" spans="1:26" s="77" customFormat="1" ht="15.75" customHeight="1" thickBot="1">
      <c r="A279" s="52"/>
      <c r="B279" s="53"/>
      <c r="C279" s="78">
        <f>C241+1</f>
        <v>8</v>
      </c>
      <c r="D279" s="16"/>
      <c r="E279" s="324" t="str">
        <f>Translations!$B$53</f>
        <v>This is an optional tool for calculating the uncertainty associated with the measurement of annual quantities</v>
      </c>
      <c r="F279" s="324"/>
      <c r="G279" s="324"/>
      <c r="H279" s="324"/>
      <c r="I279" s="324"/>
      <c r="J279" s="324"/>
      <c r="K279" s="324"/>
      <c r="L279" s="324"/>
      <c r="M279" s="324"/>
      <c r="N279" s="324"/>
      <c r="O279" s="55"/>
      <c r="P279" s="52"/>
      <c r="Q279" s="52"/>
      <c r="R279" s="52"/>
      <c r="S279" s="52"/>
      <c r="T279" s="52"/>
      <c r="U279" s="52"/>
      <c r="V279" s="52"/>
      <c r="W279" s="52"/>
      <c r="X279" s="52"/>
      <c r="Y279" s="52"/>
      <c r="Z279" s="76"/>
    </row>
    <row r="280" spans="1:26" s="77" customFormat="1" ht="4.5" customHeight="1">
      <c r="A280" s="52"/>
      <c r="B280" s="53"/>
      <c r="C280" s="79"/>
      <c r="D280" s="16"/>
      <c r="E280" s="80"/>
      <c r="F280" s="80"/>
      <c r="G280" s="80"/>
      <c r="H280" s="80"/>
      <c r="I280" s="80"/>
      <c r="J280" s="80"/>
      <c r="K280" s="80"/>
      <c r="L280" s="80"/>
      <c r="M280" s="80"/>
      <c r="N280" s="80"/>
      <c r="O280" s="55"/>
      <c r="P280" s="52"/>
      <c r="Q280" s="52"/>
      <c r="R280" s="52"/>
      <c r="S280" s="52"/>
      <c r="T280" s="52"/>
      <c r="U280" s="52"/>
      <c r="V280" s="52"/>
      <c r="W280" s="52"/>
      <c r="X280" s="52"/>
      <c r="Y280" s="52"/>
      <c r="Z280" s="76"/>
    </row>
    <row r="281" spans="1:26" s="77" customFormat="1" ht="12.75" customHeight="1">
      <c r="A281" s="52"/>
      <c r="B281" s="53"/>
      <c r="C281" s="79"/>
      <c r="D281" s="16"/>
      <c r="E281" s="319" t="str">
        <f>Translations!$B$117</f>
        <v>Uncertainty related to the input quantity</v>
      </c>
      <c r="F281" s="312" t="str">
        <f>Translations!$B$68</f>
        <v>Please enter here the relative uncertainty associated with each measurement, expressed as %.</v>
      </c>
      <c r="G281" s="312"/>
      <c r="H281" s="312"/>
      <c r="I281" s="312"/>
      <c r="J281" s="312"/>
      <c r="K281" s="312"/>
      <c r="L281" s="312"/>
      <c r="M281" s="312"/>
      <c r="N281" s="312"/>
      <c r="O281" s="55"/>
      <c r="P281" s="52"/>
      <c r="Q281" s="52"/>
      <c r="R281" s="52"/>
      <c r="S281" s="52"/>
      <c r="T281" s="52"/>
      <c r="U281" s="52"/>
      <c r="V281" s="52"/>
      <c r="W281" s="52"/>
      <c r="X281" s="52"/>
      <c r="Y281" s="52"/>
      <c r="Z281" s="76"/>
    </row>
    <row r="282" spans="1:26" s="77" customFormat="1" ht="25.5" customHeight="1">
      <c r="A282" s="52"/>
      <c r="B282" s="53"/>
      <c r="C282" s="79"/>
      <c r="D282" s="16"/>
      <c r="E282" s="320"/>
      <c r="F282" s="312" t="str">
        <f>Translations!$B$70</f>
        <v>The uncertainty can be obtained from different sources, e.g. maximum permissible errors in service in legal metrological control, results from calibration, manufacturer's specification, etc.</v>
      </c>
      <c r="G282" s="312"/>
      <c r="H282" s="312"/>
      <c r="I282" s="312"/>
      <c r="J282" s="312"/>
      <c r="K282" s="312"/>
      <c r="L282" s="312"/>
      <c r="M282" s="312"/>
      <c r="N282" s="312"/>
      <c r="O282" s="55"/>
      <c r="P282" s="52"/>
      <c r="Q282" s="52"/>
      <c r="R282" s="52"/>
      <c r="S282" s="52"/>
      <c r="T282" s="52"/>
      <c r="U282" s="52"/>
      <c r="V282" s="52"/>
      <c r="W282" s="52"/>
      <c r="X282" s="52"/>
      <c r="Y282" s="52"/>
      <c r="Z282" s="76"/>
    </row>
    <row r="283" spans="1:26" s="77" customFormat="1" ht="25.5" customHeight="1">
      <c r="A283" s="52"/>
      <c r="B283" s="53"/>
      <c r="C283" s="79"/>
      <c r="D283" s="16"/>
      <c r="E283" s="321"/>
      <c r="F283" s="312" t="str">
        <f>Translations!$B$71</f>
        <v>The type of uncertainty distribution and the coverage (standard or expanded) associated with that percentage will have to be provided in the following columns (see below.)</v>
      </c>
      <c r="G283" s="312"/>
      <c r="H283" s="312"/>
      <c r="I283" s="312"/>
      <c r="J283" s="312"/>
      <c r="K283" s="312"/>
      <c r="L283" s="312"/>
      <c r="M283" s="312"/>
      <c r="N283" s="312"/>
      <c r="O283" s="55"/>
      <c r="P283" s="52"/>
      <c r="Q283" s="52"/>
      <c r="R283" s="52"/>
      <c r="S283" s="52"/>
      <c r="T283" s="52"/>
      <c r="U283" s="52"/>
      <c r="V283" s="52"/>
      <c r="W283" s="52"/>
      <c r="X283" s="52"/>
      <c r="Y283" s="52"/>
      <c r="Z283" s="76"/>
    </row>
    <row r="284" spans="1:26" s="77" customFormat="1" ht="12.75" customHeight="1">
      <c r="A284" s="52"/>
      <c r="B284" s="53"/>
      <c r="C284" s="79"/>
      <c r="D284" s="16"/>
      <c r="E284" s="319" t="str">
        <f>Translations!$B$72</f>
        <v>Type of distribution</v>
      </c>
      <c r="F284" s="312" t="str">
        <f>Translations!$B$73</f>
        <v>Please enter here the relevant type of uncertainty distribution choosing one of the following from the drop-down list:</v>
      </c>
      <c r="G284" s="312"/>
      <c r="H284" s="312"/>
      <c r="I284" s="312"/>
      <c r="J284" s="312"/>
      <c r="K284" s="312"/>
      <c r="L284" s="312"/>
      <c r="M284" s="312"/>
      <c r="N284" s="312"/>
      <c r="O284" s="55"/>
      <c r="P284" s="52"/>
      <c r="Q284" s="52"/>
      <c r="R284" s="52"/>
      <c r="S284" s="52"/>
      <c r="T284" s="52"/>
      <c r="U284" s="52"/>
      <c r="V284" s="52"/>
      <c r="W284" s="52"/>
      <c r="X284" s="52"/>
      <c r="Y284" s="52"/>
      <c r="Z284" s="76"/>
    </row>
    <row r="285" spans="1:26" s="77" customFormat="1" ht="25.5" customHeight="1">
      <c r="A285" s="81"/>
      <c r="B285" s="53"/>
      <c r="C285" s="16"/>
      <c r="D285" s="16"/>
      <c r="E285" s="320"/>
      <c r="F285" s="86" t="s">
        <v>69</v>
      </c>
      <c r="G285" s="310" t="str">
        <f>Translations!$B$74</f>
        <v>normal distribution: this type of distribution typically occurs for uncertainties provided in calibration reports, manufacturer’s specifications and combined uncertainties.</v>
      </c>
      <c r="H285" s="310"/>
      <c r="I285" s="310"/>
      <c r="J285" s="310"/>
      <c r="K285" s="310"/>
      <c r="L285" s="310"/>
      <c r="M285" s="310"/>
      <c r="N285" s="310"/>
      <c r="O285" s="83"/>
      <c r="P285" s="84"/>
      <c r="Q285" s="84"/>
      <c r="R285" s="84"/>
      <c r="S285" s="84"/>
      <c r="T285" s="84"/>
      <c r="U285" s="84"/>
      <c r="V285" s="84"/>
      <c r="W285" s="85"/>
      <c r="X285" s="85"/>
      <c r="Y285" s="85"/>
      <c r="Z285" s="76"/>
    </row>
    <row r="286" spans="1:26" s="77" customFormat="1" ht="12.75" customHeight="1">
      <c r="A286" s="81"/>
      <c r="B286" s="53"/>
      <c r="C286" s="16"/>
      <c r="D286" s="16"/>
      <c r="E286" s="320"/>
      <c r="F286" s="86" t="s">
        <v>69</v>
      </c>
      <c r="G286" s="310" t="str">
        <f>Translations!$B$118</f>
        <v>rectangular distribution: this type of distribution typically occurs for maximum permissible errors, tolerances and uncertainties provided in reference books.
• Tolerances
• Reference book values</v>
      </c>
      <c r="H286" s="310"/>
      <c r="I286" s="310"/>
      <c r="J286" s="310"/>
      <c r="K286" s="310"/>
      <c r="L286" s="310"/>
      <c r="M286" s="310"/>
      <c r="N286" s="310"/>
      <c r="O286" s="83"/>
      <c r="P286" s="84"/>
      <c r="Q286" s="84"/>
      <c r="R286" s="84"/>
      <c r="S286" s="84"/>
      <c r="T286" s="84"/>
      <c r="U286" s="84"/>
      <c r="V286" s="84"/>
      <c r="W286" s="85"/>
      <c r="X286" s="85"/>
      <c r="Y286" s="85"/>
      <c r="Z286" s="76"/>
    </row>
    <row r="287" spans="1:26" s="77" customFormat="1" ht="25.5" customHeight="1">
      <c r="A287" s="81"/>
      <c r="B287" s="53"/>
      <c r="C287" s="16"/>
      <c r="D287" s="16"/>
      <c r="E287" s="320"/>
      <c r="F287" s="86" t="s">
        <v>69</v>
      </c>
      <c r="G287" s="310" t="str">
        <f>Translations!$B$76</f>
        <v>triangular distribution: this type of distribution is typically used e.g. where there is only limited sample data for a population, cases where the relationship between variables is known but data is scarce, etc.</v>
      </c>
      <c r="H287" s="310"/>
      <c r="I287" s="310"/>
      <c r="J287" s="310"/>
      <c r="K287" s="310"/>
      <c r="L287" s="310"/>
      <c r="M287" s="310"/>
      <c r="N287" s="310"/>
      <c r="O287" s="83"/>
      <c r="P287" s="84"/>
      <c r="Q287" s="84"/>
      <c r="R287" s="84"/>
      <c r="S287" s="84"/>
      <c r="T287" s="84"/>
      <c r="U287" s="84"/>
      <c r="V287" s="84"/>
      <c r="W287" s="85"/>
      <c r="X287" s="85"/>
      <c r="Y287" s="85"/>
      <c r="Z287" s="76"/>
    </row>
    <row r="288" spans="1:26" s="77" customFormat="1" ht="12.75" customHeight="1">
      <c r="A288" s="81"/>
      <c r="B288" s="53"/>
      <c r="C288" s="16"/>
      <c r="D288" s="16"/>
      <c r="E288" s="321"/>
      <c r="F288" s="86" t="s">
        <v>69</v>
      </c>
      <c r="G288" s="315" t="str">
        <f>Translations!$B$119</f>
        <v>unknown distribution: if the distribution is unknown, a rectangular distribution is assumed.</v>
      </c>
      <c r="H288" s="315"/>
      <c r="I288" s="315"/>
      <c r="J288" s="315"/>
      <c r="K288" s="315"/>
      <c r="L288" s="315"/>
      <c r="M288" s="315"/>
      <c r="N288" s="315"/>
      <c r="O288" s="83"/>
      <c r="P288" s="84"/>
      <c r="Q288" s="84"/>
      <c r="R288" s="84"/>
      <c r="S288" s="84"/>
      <c r="T288" s="84"/>
      <c r="U288" s="84"/>
      <c r="V288" s="84"/>
      <c r="W288" s="85"/>
      <c r="X288" s="85"/>
      <c r="Y288" s="85"/>
      <c r="Z288" s="76"/>
    </row>
    <row r="289" spans="1:26" s="77" customFormat="1" ht="12.75" customHeight="1">
      <c r="A289" s="52"/>
      <c r="B289" s="53"/>
      <c r="C289" s="79"/>
      <c r="D289" s="16"/>
      <c r="E289" s="319" t="str">
        <f>Translations!$B$78</f>
        <v>Standard or expanded uncertainty?</v>
      </c>
      <c r="F289" s="312" t="str">
        <f>Translations!$B$79</f>
        <v>For normal distributions, please enter here whether the uncertainty provided is the standard (1σ, k=1, 68%) or expanded (2σ, k=2, 95%) uncertainty.</v>
      </c>
      <c r="G289" s="312"/>
      <c r="H289" s="312"/>
      <c r="I289" s="312"/>
      <c r="J289" s="312"/>
      <c r="K289" s="312"/>
      <c r="L289" s="312"/>
      <c r="M289" s="312"/>
      <c r="N289" s="312"/>
      <c r="O289" s="55"/>
      <c r="P289" s="52"/>
      <c r="Q289" s="52"/>
      <c r="R289" s="52"/>
      <c r="S289" s="52"/>
      <c r="T289" s="52"/>
      <c r="U289" s="52"/>
      <c r="V289" s="52"/>
      <c r="W289" s="52"/>
      <c r="X289" s="52"/>
      <c r="Y289" s="52"/>
      <c r="Z289" s="76"/>
    </row>
    <row r="290" spans="1:26" s="77" customFormat="1" ht="25.5" customHeight="1">
      <c r="A290" s="52"/>
      <c r="B290" s="53"/>
      <c r="C290" s="79"/>
      <c r="D290" s="16"/>
      <c r="E290" s="321"/>
      <c r="F290" s="312" t="str">
        <f>Translations!$B$80</f>
        <v>For all other types of distribution, entries here are not relevant and the cell will be greyed out.</v>
      </c>
      <c r="G290" s="312"/>
      <c r="H290" s="312"/>
      <c r="I290" s="312"/>
      <c r="J290" s="312"/>
      <c r="K290" s="312"/>
      <c r="L290" s="312"/>
      <c r="M290" s="312"/>
      <c r="N290" s="312"/>
      <c r="O290" s="55"/>
      <c r="P290" s="52"/>
      <c r="Q290" s="52"/>
      <c r="R290" s="52"/>
      <c r="S290" s="52"/>
      <c r="T290" s="52"/>
      <c r="U290" s="52"/>
      <c r="V290" s="52"/>
      <c r="W290" s="52"/>
      <c r="X290" s="52"/>
      <c r="Y290" s="52"/>
      <c r="Z290" s="76"/>
    </row>
    <row r="291" spans="1:26" s="77" customFormat="1" ht="25.5" customHeight="1">
      <c r="A291" s="52"/>
      <c r="B291" s="53"/>
      <c r="C291" s="79"/>
      <c r="D291" s="16"/>
      <c r="E291" s="319" t="str">
        <f>Translations!$B$81</f>
        <v>Value "in service"?</v>
      </c>
      <c r="F291"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291" s="312"/>
      <c r="H291" s="312"/>
      <c r="I291" s="312"/>
      <c r="J291" s="312"/>
      <c r="K291" s="312"/>
      <c r="L291" s="312"/>
      <c r="M291" s="312"/>
      <c r="N291" s="312"/>
      <c r="O291" s="55"/>
      <c r="P291" s="52"/>
      <c r="Q291" s="52"/>
      <c r="R291" s="52"/>
      <c r="S291" s="52"/>
      <c r="T291" s="52"/>
      <c r="U291" s="52"/>
      <c r="V291" s="52"/>
      <c r="W291" s="52"/>
      <c r="X291" s="52"/>
      <c r="Y291" s="52"/>
      <c r="Z291" s="76"/>
    </row>
    <row r="292" spans="1:26" s="77" customFormat="1" ht="25.5" customHeight="1">
      <c r="A292" s="52"/>
      <c r="B292" s="53"/>
      <c r="C292" s="79"/>
      <c r="D292" s="16"/>
      <c r="E292" s="321"/>
      <c r="F292" s="312" t="str">
        <f>Translations!$B$83</f>
        <v>The uncertainty would be "not in service" if it relates e.g. to the maximum permissible error (but not in service), calibration certificates etc.</v>
      </c>
      <c r="G292" s="312"/>
      <c r="H292" s="312"/>
      <c r="I292" s="312"/>
      <c r="J292" s="312"/>
      <c r="K292" s="312"/>
      <c r="L292" s="312"/>
      <c r="M292" s="312"/>
      <c r="N292" s="312"/>
      <c r="O292" s="55"/>
      <c r="P292" s="52"/>
      <c r="Q292" s="52"/>
      <c r="R292" s="52"/>
      <c r="S292" s="52"/>
      <c r="T292" s="52"/>
      <c r="U292" s="52"/>
      <c r="V292" s="52"/>
      <c r="W292" s="52"/>
      <c r="X292" s="52"/>
      <c r="Y292" s="52"/>
      <c r="Z292" s="76"/>
    </row>
    <row r="293" spans="1:26" s="77" customFormat="1" ht="12.75" customHeight="1">
      <c r="A293" s="52"/>
      <c r="B293" s="53"/>
      <c r="C293" s="79"/>
      <c r="D293" s="16"/>
      <c r="E293" s="319" t="str">
        <f>Translations!$B$84</f>
        <v>Conversion factor to "in service"</v>
      </c>
      <c r="F293" s="312" t="str">
        <f>Translations!$B$85</f>
        <v>Please enter here the conversion factor for the uncertainty "in service". If "in service" is selected above, the cell will be greyed out and a value of 1 applied. </v>
      </c>
      <c r="G293" s="312"/>
      <c r="H293" s="312"/>
      <c r="I293" s="312"/>
      <c r="J293" s="312"/>
      <c r="K293" s="312"/>
      <c r="L293" s="312"/>
      <c r="M293" s="312"/>
      <c r="N293" s="312"/>
      <c r="O293" s="55"/>
      <c r="P293" s="52"/>
      <c r="Q293" s="52"/>
      <c r="R293" s="52"/>
      <c r="S293" s="52"/>
      <c r="T293" s="52"/>
      <c r="U293" s="52"/>
      <c r="V293" s="52"/>
      <c r="W293" s="52"/>
      <c r="X293" s="52"/>
      <c r="Y293" s="52"/>
      <c r="Z293" s="76"/>
    </row>
    <row r="294" spans="1:26" s="77" customFormat="1" ht="54.75" customHeight="1">
      <c r="A294" s="52"/>
      <c r="B294" s="53"/>
      <c r="C294" s="79"/>
      <c r="D294" s="16"/>
      <c r="E294" s="326"/>
      <c r="F294"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294" s="336"/>
      <c r="H294" s="336"/>
      <c r="I294" s="336"/>
      <c r="J294" s="336"/>
      <c r="K294" s="336"/>
      <c r="L294" s="336"/>
      <c r="M294" s="336"/>
      <c r="N294" s="336"/>
      <c r="O294" s="55"/>
      <c r="P294" s="52"/>
      <c r="Q294" s="52"/>
      <c r="R294" s="52"/>
      <c r="S294" s="52"/>
      <c r="T294" s="52"/>
      <c r="U294" s="52"/>
      <c r="V294" s="52"/>
      <c r="W294" s="52"/>
      <c r="X294" s="52"/>
      <c r="Y294" s="52"/>
      <c r="Z294" s="76"/>
    </row>
    <row r="295" spans="1:26" s="77" customFormat="1" ht="12.75" customHeight="1">
      <c r="A295" s="52"/>
      <c r="B295" s="53"/>
      <c r="C295" s="79"/>
      <c r="D295" s="16"/>
      <c r="E295" s="321"/>
      <c r="F295" s="340" t="str">
        <f>Translations!$B$87</f>
        <v>If no entries are made here, a value of 2 to convert the uncertainty to "in service" will be applied.</v>
      </c>
      <c r="G295" s="340"/>
      <c r="H295" s="340"/>
      <c r="I295" s="340"/>
      <c r="J295" s="340"/>
      <c r="K295" s="340"/>
      <c r="L295" s="340"/>
      <c r="M295" s="340"/>
      <c r="N295" s="340"/>
      <c r="O295" s="55"/>
      <c r="P295" s="52"/>
      <c r="Q295" s="52"/>
      <c r="R295" s="52"/>
      <c r="S295" s="52"/>
      <c r="T295" s="52"/>
      <c r="U295" s="52"/>
      <c r="V295" s="52"/>
      <c r="W295" s="52"/>
      <c r="X295" s="52"/>
      <c r="Y295" s="52"/>
      <c r="Z295" s="76"/>
    </row>
    <row r="296" spans="1:26" s="77" customFormat="1" ht="12.75" customHeight="1">
      <c r="A296" s="52"/>
      <c r="B296" s="53"/>
      <c r="C296" s="79"/>
      <c r="D296" s="16"/>
      <c r="E296" s="319" t="str">
        <f>Translations!$B$88</f>
        <v>Correlated or uncorrelated?</v>
      </c>
      <c r="F296" s="312" t="str">
        <f>Translations!$B$89</f>
        <v>Please enter here whether the individual measurements are correlated or uncorrelated. </v>
      </c>
      <c r="G296" s="312"/>
      <c r="H296" s="312"/>
      <c r="I296" s="312"/>
      <c r="J296" s="312"/>
      <c r="K296" s="312"/>
      <c r="L296" s="312"/>
      <c r="M296" s="312"/>
      <c r="N296" s="312"/>
      <c r="O296" s="55"/>
      <c r="P296" s="52"/>
      <c r="Q296" s="52"/>
      <c r="R296" s="52"/>
      <c r="S296" s="52"/>
      <c r="T296" s="52"/>
      <c r="U296" s="52"/>
      <c r="V296" s="52"/>
      <c r="W296" s="52"/>
      <c r="X296" s="52"/>
      <c r="Y296" s="52"/>
      <c r="Z296" s="76"/>
    </row>
    <row r="297" spans="1:26" s="77" customFormat="1" ht="49.5" customHeight="1">
      <c r="A297" s="52"/>
      <c r="B297" s="53"/>
      <c r="C297" s="79"/>
      <c r="D297" s="16"/>
      <c r="E297" s="320"/>
      <c r="F297"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297" s="312"/>
      <c r="H297" s="312"/>
      <c r="I297" s="312"/>
      <c r="J297" s="312"/>
      <c r="K297" s="312"/>
      <c r="L297" s="312"/>
      <c r="M297" s="312"/>
      <c r="N297" s="312"/>
      <c r="O297" s="55"/>
      <c r="P297" s="52"/>
      <c r="Q297" s="52"/>
      <c r="R297" s="52"/>
      <c r="S297" s="52"/>
      <c r="T297" s="52"/>
      <c r="U297" s="52"/>
      <c r="V297" s="52"/>
      <c r="W297" s="52"/>
      <c r="X297" s="52"/>
      <c r="Y297" s="52"/>
      <c r="Z297" s="76"/>
    </row>
    <row r="298" spans="1:26" s="77" customFormat="1" ht="24" customHeight="1">
      <c r="A298" s="52"/>
      <c r="B298" s="53"/>
      <c r="C298" s="79"/>
      <c r="D298" s="16"/>
      <c r="E298" s="320"/>
      <c r="F298" s="312" t="str">
        <f>Translations!$B$91</f>
        <v>In practice, input quantities are often correlated because the same physical measurement standard, measuring instrument, reference date, or even measurement method is used in the estimation of their values.</v>
      </c>
      <c r="G298" s="312"/>
      <c r="H298" s="312"/>
      <c r="I298" s="312"/>
      <c r="J298" s="312"/>
      <c r="K298" s="312"/>
      <c r="L298" s="312"/>
      <c r="M298" s="312"/>
      <c r="N298" s="312"/>
      <c r="O298" s="55"/>
      <c r="P298" s="52"/>
      <c r="Q298" s="52"/>
      <c r="R298" s="52"/>
      <c r="S298" s="52"/>
      <c r="T298" s="52"/>
      <c r="U298" s="52"/>
      <c r="V298" s="52"/>
      <c r="W298" s="52"/>
      <c r="X298" s="52"/>
      <c r="Y298" s="52"/>
      <c r="Z298" s="76"/>
    </row>
    <row r="299" spans="1:26" s="77" customFormat="1" ht="24" customHeight="1">
      <c r="A299" s="52"/>
      <c r="B299" s="53"/>
      <c r="C299" s="79"/>
      <c r="D299" s="16"/>
      <c r="E299" s="320"/>
      <c r="F299" s="312" t="str">
        <f>Translations!$B$92</f>
        <v>Example: Each batch of a solid material purchased on the market is measured by the operator's weighbridge. In this case the measurements may have to be assumed as being correlated.</v>
      </c>
      <c r="G299" s="312"/>
      <c r="H299" s="312"/>
      <c r="I299" s="312"/>
      <c r="J299" s="312"/>
      <c r="K299" s="312"/>
      <c r="L299" s="312"/>
      <c r="M299" s="312"/>
      <c r="N299" s="312"/>
      <c r="O299" s="55"/>
      <c r="P299" s="52"/>
      <c r="Q299" s="52"/>
      <c r="R299" s="52"/>
      <c r="S299" s="52"/>
      <c r="T299" s="52"/>
      <c r="U299" s="52"/>
      <c r="V299" s="52"/>
      <c r="W299" s="52"/>
      <c r="X299" s="52"/>
      <c r="Y299" s="52"/>
      <c r="Z299" s="76"/>
    </row>
    <row r="300" spans="1:26" s="77" customFormat="1" ht="12.75" customHeight="1">
      <c r="A300" s="52"/>
      <c r="B300" s="53"/>
      <c r="C300" s="79"/>
      <c r="D300" s="16"/>
      <c r="E300" s="80"/>
      <c r="F300" s="80"/>
      <c r="G300" s="80"/>
      <c r="H300" s="80"/>
      <c r="I300" s="80"/>
      <c r="J300" s="80"/>
      <c r="K300" s="80"/>
      <c r="L300" s="80"/>
      <c r="M300" s="80"/>
      <c r="N300" s="80"/>
      <c r="O300" s="55"/>
      <c r="P300" s="52"/>
      <c r="Q300" s="52"/>
      <c r="R300" s="52"/>
      <c r="S300" s="52"/>
      <c r="T300" s="52"/>
      <c r="U300" s="52"/>
      <c r="V300" s="52"/>
      <c r="W300" s="52"/>
      <c r="X300" s="52"/>
      <c r="Y300" s="52"/>
      <c r="Z300" s="76"/>
    </row>
    <row r="301" spans="1:26" s="77" customFormat="1" ht="12.75" customHeight="1">
      <c r="A301" s="52"/>
      <c r="B301" s="53"/>
      <c r="C301" s="79"/>
      <c r="D301" s="87" t="s">
        <v>254</v>
      </c>
      <c r="E301" s="323" t="str">
        <f>Translations!$B$93</f>
        <v>Amount of fuel or material imported to/consumed within the installation</v>
      </c>
      <c r="F301" s="323"/>
      <c r="G301" s="323"/>
      <c r="H301" s="323"/>
      <c r="I301" s="323"/>
      <c r="J301" s="323"/>
      <c r="K301" s="323"/>
      <c r="L301" s="323"/>
      <c r="M301" s="323"/>
      <c r="N301" s="322"/>
      <c r="O301" s="55"/>
      <c r="P301" s="52"/>
      <c r="Q301" s="52"/>
      <c r="R301" s="52"/>
      <c r="S301" s="52"/>
      <c r="T301" s="52"/>
      <c r="U301" s="52"/>
      <c r="V301" s="52"/>
      <c r="W301" s="52"/>
      <c r="X301" s="52"/>
      <c r="Y301" s="52"/>
      <c r="Z301" s="76"/>
    </row>
    <row r="302" spans="1:26" s="77" customFormat="1" ht="37.5" customHeight="1">
      <c r="A302" s="52"/>
      <c r="B302" s="53"/>
      <c r="C302" s="79"/>
      <c r="D302" s="16"/>
      <c r="E302" s="347" t="str">
        <f>Translations!$B$120</f>
        <v>Input quantity - name of parameter</v>
      </c>
      <c r="F302" s="348"/>
      <c r="G302" s="348"/>
      <c r="H302" s="348"/>
      <c r="I302" s="349"/>
      <c r="J302" s="88" t="str">
        <f>Translations!$B$117</f>
        <v>Uncertainty related to the input quantity</v>
      </c>
      <c r="K302" s="88" t="str">
        <f>Translations!$B$72</f>
        <v>Type of distribution</v>
      </c>
      <c r="L302" s="88" t="str">
        <f>Translations!$B$78</f>
        <v>Standard or expanded uncertainty?</v>
      </c>
      <c r="M302" s="88" t="str">
        <f>Translations!$B$81</f>
        <v>Value "in service"?</v>
      </c>
      <c r="N302" s="88" t="str">
        <f>Translations!$B$84</f>
        <v>Conversion factor to "in service"</v>
      </c>
      <c r="O302" s="55"/>
      <c r="P302" s="52"/>
      <c r="Q302" s="52"/>
      <c r="R302" s="89" t="s">
        <v>226</v>
      </c>
      <c r="S302" s="89" t="s">
        <v>224</v>
      </c>
      <c r="T302" s="89" t="s">
        <v>225</v>
      </c>
      <c r="U302" s="89" t="s">
        <v>305</v>
      </c>
      <c r="V302" s="52" t="s">
        <v>242</v>
      </c>
      <c r="W302" s="89" t="s">
        <v>227</v>
      </c>
      <c r="X302" s="89" t="s">
        <v>228</v>
      </c>
      <c r="Y302" s="89" t="s">
        <v>306</v>
      </c>
      <c r="Z302" s="76"/>
    </row>
    <row r="303" spans="1:26" s="77" customFormat="1" ht="12.75" customHeight="1">
      <c r="A303" s="52"/>
      <c r="B303" s="53"/>
      <c r="C303" s="79"/>
      <c r="D303" s="90" t="s">
        <v>255</v>
      </c>
      <c r="E303" s="350"/>
      <c r="F303" s="351"/>
      <c r="G303" s="351"/>
      <c r="H303" s="351"/>
      <c r="I303" s="352"/>
      <c r="J303" s="3"/>
      <c r="K303" s="4"/>
      <c r="L303" s="4"/>
      <c r="M303" s="6"/>
      <c r="N303" s="186"/>
      <c r="O303" s="55"/>
      <c r="P303" s="52"/>
      <c r="Q303" s="52"/>
      <c r="R303" s="92">
        <f>IF(K303="",INDEX(EUconst_DistributionCorrection,1),INDEX(EUconst_DistributionCorrection,MATCH(K303,EUconst_DistributionType,0)))</f>
        <v>1</v>
      </c>
      <c r="S303" s="93">
        <f>IF(OR(L303="",K303=INDEX(EUconst_DistributionType,2),K303=INDEX(EUconst_DistributionType,3)),INDEX(EUconst_ConfidenceLevel,1),INDEX(EUconst_ConfidenceLevel,MATCH(L303,EUconst_UncertaintyType,0)))</f>
        <v>0.682689250166422</v>
      </c>
      <c r="T303" s="94">
        <f>IF(N303="",2,INDEX(EUconst_CorrelationFactor,MATCH(N303,EUconst_CorrelationType,0)))</f>
        <v>2</v>
      </c>
      <c r="U303" s="189">
        <f>IF(M303=INDEX(EUconst_InService,1),1,IF(N303="",2,N303))</f>
        <v>2</v>
      </c>
      <c r="V303" s="94">
        <f>IF(J309="",1,3-T309)</f>
        <v>1</v>
      </c>
      <c r="W303" s="135">
        <f>IF(J303="","",(J303*U303/R303/TINV(1-S303,10^6))^V303)</f>
      </c>
      <c r="X303" s="97" t="b">
        <f>OR(INDEX(EUconst_DistributionType,2)=K303,INDEX(EUconst_DistributionType,3)=K303)</f>
        <v>0</v>
      </c>
      <c r="Y303" s="97" t="b">
        <f>M303=INDEX(EUconst_InService,1)</f>
        <v>0</v>
      </c>
      <c r="Z303" s="76"/>
    </row>
    <row r="304" spans="1:26" s="77" customFormat="1" ht="12.75" customHeight="1">
      <c r="A304" s="52"/>
      <c r="B304" s="53"/>
      <c r="C304" s="79"/>
      <c r="D304" s="90" t="s">
        <v>256</v>
      </c>
      <c r="E304" s="341"/>
      <c r="F304" s="342"/>
      <c r="G304" s="342"/>
      <c r="H304" s="342"/>
      <c r="I304" s="343"/>
      <c r="J304" s="6"/>
      <c r="K304" s="7"/>
      <c r="L304" s="7"/>
      <c r="M304" s="6"/>
      <c r="N304" s="187"/>
      <c r="O304" s="55"/>
      <c r="P304" s="52"/>
      <c r="Q304" s="52"/>
      <c r="R304" s="92">
        <f>IF(K304="",INDEX(EUconst_DistributionCorrection,1),INDEX(EUconst_DistributionCorrection,MATCH(K304,EUconst_DistributionType,0)))</f>
        <v>1</v>
      </c>
      <c r="S304" s="93">
        <f>IF(OR(L304="",K304=INDEX(EUconst_DistributionType,2),K304=INDEX(EUconst_DistributionType,3)),INDEX(EUconst_ConfidenceLevel,1),INDEX(EUconst_ConfidenceLevel,MATCH(L304,EUconst_UncertaintyType,0)))</f>
        <v>0.682689250166422</v>
      </c>
      <c r="T304" s="94">
        <f>IF(N304="",2,INDEX(EUconst_CorrelationFactor,MATCH(N304,EUconst_CorrelationType,0)))</f>
        <v>2</v>
      </c>
      <c r="U304" s="189">
        <f>IF(M304=INDEX(EUconst_InService,1),1,IF(N304="",2,N304))</f>
        <v>2</v>
      </c>
      <c r="V304" s="94">
        <f>V303</f>
        <v>1</v>
      </c>
      <c r="W304" s="135">
        <f>IF(J304="","",(J304*U304/R304/TINV(1-S304,10^6))^V304)</f>
      </c>
      <c r="X304" s="97" t="b">
        <f>OR(INDEX(EUconst_DistributionType,2)=K304,INDEX(EUconst_DistributionType,3)=K304)</f>
        <v>0</v>
      </c>
      <c r="Y304" s="97" t="b">
        <f>M304=INDEX(EUconst_InService,1)</f>
        <v>0</v>
      </c>
      <c r="Z304" s="76"/>
    </row>
    <row r="305" spans="1:26" s="77" customFormat="1" ht="12.75" customHeight="1">
      <c r="A305" s="52"/>
      <c r="B305" s="53"/>
      <c r="C305" s="79"/>
      <c r="D305" s="90" t="s">
        <v>253</v>
      </c>
      <c r="E305" s="341"/>
      <c r="F305" s="342"/>
      <c r="G305" s="342"/>
      <c r="H305" s="342"/>
      <c r="I305" s="343"/>
      <c r="J305" s="6"/>
      <c r="K305" s="7"/>
      <c r="L305" s="7"/>
      <c r="M305" s="6"/>
      <c r="N305" s="187"/>
      <c r="O305" s="55"/>
      <c r="P305" s="52"/>
      <c r="Q305" s="52"/>
      <c r="R305" s="92">
        <f>IF(K305="",INDEX(EUconst_DistributionCorrection,1),INDEX(EUconst_DistributionCorrection,MATCH(K305,EUconst_DistributionType,0)))</f>
        <v>1</v>
      </c>
      <c r="S305" s="93">
        <f>IF(OR(L305="",K305=INDEX(EUconst_DistributionType,2),K305=INDEX(EUconst_DistributionType,3)),INDEX(EUconst_ConfidenceLevel,1),INDEX(EUconst_ConfidenceLevel,MATCH(L305,EUconst_UncertaintyType,0)))</f>
        <v>0.682689250166422</v>
      </c>
      <c r="T305" s="94">
        <f>IF(N305="",2,INDEX(EUconst_CorrelationFactor,MATCH(N305,EUconst_CorrelationType,0)))</f>
        <v>2</v>
      </c>
      <c r="U305" s="189">
        <f>IF(M305=INDEX(EUconst_InService,1),1,IF(N305="",2,N305))</f>
        <v>2</v>
      </c>
      <c r="V305" s="94">
        <f>V304</f>
        <v>1</v>
      </c>
      <c r="W305" s="135">
        <f>IF(J305="","",(J305*U305/R305/TINV(1-S305,10^6))^V305)</f>
      </c>
      <c r="X305" s="97" t="b">
        <f>OR(INDEX(EUconst_DistributionType,2)=K305,INDEX(EUconst_DistributionType,3)=K305)</f>
        <v>0</v>
      </c>
      <c r="Y305" s="97" t="b">
        <f>M305=INDEX(EUconst_InService,1)</f>
        <v>0</v>
      </c>
      <c r="Z305" s="76"/>
    </row>
    <row r="306" spans="1:26" s="77" customFormat="1" ht="12.75" customHeight="1">
      <c r="A306" s="52"/>
      <c r="B306" s="53"/>
      <c r="C306" s="79"/>
      <c r="D306" s="90" t="s">
        <v>257</v>
      </c>
      <c r="E306" s="341"/>
      <c r="F306" s="342"/>
      <c r="G306" s="342"/>
      <c r="H306" s="342"/>
      <c r="I306" s="343"/>
      <c r="J306" s="6"/>
      <c r="K306" s="7"/>
      <c r="L306" s="7"/>
      <c r="M306" s="6"/>
      <c r="N306" s="187"/>
      <c r="O306" s="55"/>
      <c r="P306" s="52"/>
      <c r="Q306" s="52"/>
      <c r="R306" s="92">
        <f>IF(K306="",INDEX(EUconst_DistributionCorrection,1),INDEX(EUconst_DistributionCorrection,MATCH(K306,EUconst_DistributionType,0)))</f>
        <v>1</v>
      </c>
      <c r="S306" s="93">
        <f>IF(OR(L306="",K306=INDEX(EUconst_DistributionType,2),K306=INDEX(EUconst_DistributionType,3)),INDEX(EUconst_ConfidenceLevel,1),INDEX(EUconst_ConfidenceLevel,MATCH(L306,EUconst_UncertaintyType,0)))</f>
        <v>0.682689250166422</v>
      </c>
      <c r="T306" s="94">
        <f>IF(N306="",2,INDEX(EUconst_CorrelationFactor,MATCH(N306,EUconst_CorrelationType,0)))</f>
        <v>2</v>
      </c>
      <c r="U306" s="189">
        <f>IF(M306=INDEX(EUconst_InService,1),1,IF(N306="",2,N306))</f>
        <v>2</v>
      </c>
      <c r="V306" s="94">
        <f>V305</f>
        <v>1</v>
      </c>
      <c r="W306" s="135">
        <f>IF(J306="","",(J306*U306/R306/TINV(1-S306,10^6))^V306)</f>
      </c>
      <c r="X306" s="97" t="b">
        <f>OR(INDEX(EUconst_DistributionType,2)=K306,INDEX(EUconst_DistributionType,3)=K306)</f>
        <v>0</v>
      </c>
      <c r="Y306" s="97" t="b">
        <f>M306=INDEX(EUconst_InService,1)</f>
        <v>0</v>
      </c>
      <c r="Z306" s="76"/>
    </row>
    <row r="307" spans="1:26" s="77" customFormat="1" ht="12.75" customHeight="1">
      <c r="A307" s="52"/>
      <c r="B307" s="53"/>
      <c r="C307" s="79"/>
      <c r="D307" s="90" t="s">
        <v>258</v>
      </c>
      <c r="E307" s="341"/>
      <c r="F307" s="342"/>
      <c r="G307" s="342"/>
      <c r="H307" s="342"/>
      <c r="I307" s="343"/>
      <c r="J307" s="9"/>
      <c r="K307" s="10"/>
      <c r="L307" s="10"/>
      <c r="M307" s="9"/>
      <c r="N307" s="188"/>
      <c r="O307" s="55"/>
      <c r="P307" s="52"/>
      <c r="Q307" s="52"/>
      <c r="R307" s="92">
        <f>IF(K307="",INDEX(EUconst_DistributionCorrection,1),INDEX(EUconst_DistributionCorrection,MATCH(K307,EUconst_DistributionType,0)))</f>
        <v>1</v>
      </c>
      <c r="S307" s="93">
        <f>IF(OR(L307="",K307=INDEX(EUconst_DistributionType,2),K307=INDEX(EUconst_DistributionType,3)),INDEX(EUconst_ConfidenceLevel,1),INDEX(EUconst_ConfidenceLevel,MATCH(L307,EUconst_UncertaintyType,0)))</f>
        <v>0.682689250166422</v>
      </c>
      <c r="T307" s="94">
        <f>IF(N307="",2,INDEX(EUconst_CorrelationFactor,MATCH(N307,EUconst_CorrelationType,0)))</f>
        <v>2</v>
      </c>
      <c r="U307" s="189">
        <f>IF(M307=INDEX(EUconst_InService,1),1,IF(N307="",2,N307))</f>
        <v>2</v>
      </c>
      <c r="V307" s="94">
        <f>V306</f>
        <v>1</v>
      </c>
      <c r="W307" s="135">
        <f>IF(J307="","",(J307*U307/R307/TINV(1-S307,10^6))^V307)</f>
      </c>
      <c r="X307" s="97" t="b">
        <f>OR(INDEX(EUconst_DistributionType,2)=K307,INDEX(EUconst_DistributionType,3)=K307)</f>
        <v>0</v>
      </c>
      <c r="Y307" s="97" t="b">
        <f>M307=INDEX(EUconst_InService,1)</f>
        <v>0</v>
      </c>
      <c r="Z307" s="76">
        <f>IF(H307="","",ABS(I307)^T307*(ABS(H307)*J307/R307/TINV(1-S307,10^6))^2)</f>
      </c>
    </row>
    <row r="308" spans="1:26" s="77" customFormat="1" ht="4.5" customHeight="1">
      <c r="A308" s="52"/>
      <c r="B308" s="53"/>
      <c r="C308" s="79"/>
      <c r="D308" s="16"/>
      <c r="E308" s="80"/>
      <c r="F308" s="80"/>
      <c r="G308" s="80"/>
      <c r="H308" s="80"/>
      <c r="I308" s="80"/>
      <c r="J308" s="80"/>
      <c r="K308" s="80"/>
      <c r="L308" s="80"/>
      <c r="M308" s="80"/>
      <c r="N308" s="80"/>
      <c r="O308" s="55"/>
      <c r="P308" s="52"/>
      <c r="Q308" s="52"/>
      <c r="R308" s="52"/>
      <c r="S308" s="52"/>
      <c r="T308" s="52"/>
      <c r="U308" s="52"/>
      <c r="V308" s="52"/>
      <c r="W308" s="52"/>
      <c r="X308" s="52"/>
      <c r="Y308" s="52"/>
      <c r="Z308" s="76"/>
    </row>
    <row r="309" spans="1:26" s="77" customFormat="1" ht="12.75" customHeight="1">
      <c r="A309" s="52"/>
      <c r="B309" s="53"/>
      <c r="C309" s="79"/>
      <c r="D309" s="87" t="s">
        <v>259</v>
      </c>
      <c r="E309" s="344" t="str">
        <f>Translations!$B$121</f>
        <v>Are inputs under a) correlated or uncorrelated?</v>
      </c>
      <c r="F309" s="344"/>
      <c r="G309" s="344"/>
      <c r="H309" s="344"/>
      <c r="I309" s="345"/>
      <c r="J309" s="12"/>
      <c r="O309" s="55"/>
      <c r="P309" s="52"/>
      <c r="Q309" s="52"/>
      <c r="R309" s="52"/>
      <c r="S309" s="52"/>
      <c r="T309" s="94">
        <f>IF(J309="",2,INDEX(EUconst_CorrelationFactor,MATCH(J309,EUconst_CorrelationType,0)))</f>
        <v>2</v>
      </c>
      <c r="U309" s="52"/>
      <c r="V309" s="52"/>
      <c r="W309" s="52"/>
      <c r="X309" s="52"/>
      <c r="Y309" s="52"/>
      <c r="Z309" s="76"/>
    </row>
    <row r="310" spans="1:26" s="77" customFormat="1" ht="25.5" customHeight="1">
      <c r="A310" s="52"/>
      <c r="B310" s="53"/>
      <c r="C310" s="79"/>
      <c r="D310" s="87"/>
      <c r="E310" s="310" t="str">
        <f>Translations!$B$122</f>
        <v>Please indicate here if the inputs i. to v. under point a) are correlated or uncorrelated. If left empty, it is assumed that the input quantities are correlated.</v>
      </c>
      <c r="F310" s="310"/>
      <c r="G310" s="310"/>
      <c r="H310" s="310"/>
      <c r="I310" s="310"/>
      <c r="J310" s="310"/>
      <c r="K310" s="310"/>
      <c r="O310" s="55"/>
      <c r="P310" s="52"/>
      <c r="Q310" s="52"/>
      <c r="R310" s="52"/>
      <c r="S310" s="52"/>
      <c r="T310" s="106"/>
      <c r="U310" s="52"/>
      <c r="V310" s="52"/>
      <c r="W310" s="52"/>
      <c r="X310" s="52"/>
      <c r="Y310" s="52"/>
      <c r="Z310" s="76"/>
    </row>
    <row r="311" spans="1:26" s="77" customFormat="1" ht="4.5" customHeight="1">
      <c r="A311" s="52"/>
      <c r="B311" s="53"/>
      <c r="C311" s="79"/>
      <c r="D311" s="16"/>
      <c r="E311" s="80"/>
      <c r="F311" s="80"/>
      <c r="G311" s="80"/>
      <c r="H311" s="80"/>
      <c r="J311" s="80"/>
      <c r="K311" s="80"/>
      <c r="O311" s="55"/>
      <c r="P311" s="52"/>
      <c r="Q311" s="52"/>
      <c r="R311" s="52"/>
      <c r="S311" s="52"/>
      <c r="T311" s="52"/>
      <c r="U311" s="52"/>
      <c r="V311" s="52"/>
      <c r="W311" s="52"/>
      <c r="X311" s="52"/>
      <c r="Y311" s="52"/>
      <c r="Z311" s="76"/>
    </row>
    <row r="312" spans="1:26" s="77" customFormat="1" ht="12.75" customHeight="1">
      <c r="A312" s="52"/>
      <c r="B312" s="53"/>
      <c r="C312" s="79"/>
      <c r="D312" s="87" t="s">
        <v>260</v>
      </c>
      <c r="E312" s="318" t="str">
        <f>Translations!$B$123</f>
        <v>Total uncertainty (k=1)</v>
      </c>
      <c r="F312" s="318"/>
      <c r="G312" s="318"/>
      <c r="H312" s="318"/>
      <c r="I312" s="346"/>
      <c r="J312" s="116">
        <f>IF(COUNT(W303:W307)=0,"",SUM(W303:W307)^(1/(3-T309)))</f>
      </c>
      <c r="L312" s="80"/>
      <c r="M312" s="117"/>
      <c r="N312" s="80"/>
      <c r="O312" s="55"/>
      <c r="P312" s="52"/>
      <c r="Q312" s="52"/>
      <c r="R312" s="52"/>
      <c r="S312" s="52"/>
      <c r="T312" s="52"/>
      <c r="U312" s="52"/>
      <c r="V312" s="52"/>
      <c r="W312" s="52"/>
      <c r="X312" s="52"/>
      <c r="Y312" s="52"/>
      <c r="Z312" s="76"/>
    </row>
    <row r="313" spans="1:26" s="77" customFormat="1" ht="12.75" customHeight="1">
      <c r="A313" s="52"/>
      <c r="B313" s="53"/>
      <c r="C313" s="79"/>
      <c r="D313" s="87" t="s">
        <v>262</v>
      </c>
      <c r="E313" s="318" t="str">
        <f>Translations!$B$124</f>
        <v>Total uncertainty (k=2)</v>
      </c>
      <c r="F313" s="318"/>
      <c r="G313" s="318"/>
      <c r="H313" s="318"/>
      <c r="I313" s="346"/>
      <c r="J313" s="119">
        <f>IF(J312="","",J312*2)</f>
      </c>
      <c r="L313" s="80"/>
      <c r="M313" s="80"/>
      <c r="N313" s="80"/>
      <c r="O313" s="55"/>
      <c r="P313" s="52"/>
      <c r="Q313" s="52"/>
      <c r="R313" s="52"/>
      <c r="S313" s="52"/>
      <c r="T313" s="52"/>
      <c r="U313" s="52"/>
      <c r="V313" s="52"/>
      <c r="W313" s="121"/>
      <c r="X313" s="121"/>
      <c r="Y313" s="121"/>
      <c r="Z313" s="76"/>
    </row>
    <row r="314" spans="1:26" s="77" customFormat="1" ht="25.5" customHeight="1">
      <c r="A314" s="52"/>
      <c r="B314" s="53"/>
      <c r="C314" s="79"/>
      <c r="D314" s="16"/>
      <c r="E314" s="311" t="str">
        <f>Translations!$B$114</f>
        <v>This is the overall uncertainty associated with the annual quantity. The value displayed here is the uncertainty which has to be compared with the threshold of the required tier to check compliance.</v>
      </c>
      <c r="F314" s="311"/>
      <c r="G314" s="311"/>
      <c r="H314" s="311"/>
      <c r="I314" s="311"/>
      <c r="J314" s="311"/>
      <c r="K314" s="311"/>
      <c r="L314" s="80"/>
      <c r="M314" s="80"/>
      <c r="N314" s="80"/>
      <c r="O314" s="55"/>
      <c r="P314" s="52"/>
      <c r="Q314" s="52"/>
      <c r="R314" s="52"/>
      <c r="S314" s="52"/>
      <c r="T314" s="52"/>
      <c r="U314" s="52"/>
      <c r="V314" s="52"/>
      <c r="W314" s="52"/>
      <c r="X314" s="52"/>
      <c r="Y314" s="52"/>
      <c r="Z314" s="76"/>
    </row>
    <row r="315" spans="1:31" ht="12.75" customHeight="1" thickBot="1">
      <c r="A315" s="65"/>
      <c r="B315" s="53"/>
      <c r="C315" s="66"/>
      <c r="D315" s="67"/>
      <c r="E315" s="68"/>
      <c r="F315" s="69"/>
      <c r="G315" s="70"/>
      <c r="H315" s="70"/>
      <c r="I315" s="70"/>
      <c r="J315" s="70"/>
      <c r="K315" s="70"/>
      <c r="L315" s="70"/>
      <c r="M315" s="70"/>
      <c r="N315" s="70"/>
      <c r="O315" s="71"/>
      <c r="P315" s="72"/>
      <c r="Q315" s="72"/>
      <c r="R315" s="72"/>
      <c r="S315" s="72"/>
      <c r="T315" s="72"/>
      <c r="U315" s="72"/>
      <c r="V315" s="72"/>
      <c r="W315" s="73"/>
      <c r="X315" s="73"/>
      <c r="Y315" s="73"/>
      <c r="Z315" s="74"/>
      <c r="AA315" s="75"/>
      <c r="AB315" s="75"/>
      <c r="AC315" s="75"/>
      <c r="AD315" s="75"/>
      <c r="AE315" s="75"/>
    </row>
    <row r="316" spans="1:26" s="77" customFormat="1" ht="12.75" customHeight="1" thickBot="1">
      <c r="A316" s="52"/>
      <c r="B316" s="53"/>
      <c r="C316" s="16"/>
      <c r="D316" s="16"/>
      <c r="E316" s="16"/>
      <c r="F316" s="16"/>
      <c r="G316" s="16"/>
      <c r="H316" s="16"/>
      <c r="I316" s="16"/>
      <c r="J316" s="16"/>
      <c r="K316" s="16"/>
      <c r="L316" s="16"/>
      <c r="M316" s="16"/>
      <c r="N316" s="16"/>
      <c r="O316" s="55"/>
      <c r="P316" s="52"/>
      <c r="Q316" s="52"/>
      <c r="R316" s="52"/>
      <c r="S316" s="52"/>
      <c r="T316" s="52"/>
      <c r="U316" s="52"/>
      <c r="V316" s="52"/>
      <c r="W316" s="52"/>
      <c r="X316" s="52"/>
      <c r="Y316" s="52"/>
      <c r="Z316" s="76"/>
    </row>
    <row r="317" spans="1:26" s="77" customFormat="1" ht="15.75" customHeight="1" thickBot="1">
      <c r="A317" s="52"/>
      <c r="B317" s="53"/>
      <c r="C317" s="78">
        <f>C279+1</f>
        <v>9</v>
      </c>
      <c r="D317" s="16"/>
      <c r="E317" s="324" t="str">
        <f>Translations!$B$53</f>
        <v>This is an optional tool for calculating the uncertainty associated with the measurement of annual quantities</v>
      </c>
      <c r="F317" s="324"/>
      <c r="G317" s="324"/>
      <c r="H317" s="324"/>
      <c r="I317" s="324"/>
      <c r="J317" s="324"/>
      <c r="K317" s="324"/>
      <c r="L317" s="324"/>
      <c r="M317" s="324"/>
      <c r="N317" s="324"/>
      <c r="O317" s="55"/>
      <c r="P317" s="52"/>
      <c r="Q317" s="52"/>
      <c r="R317" s="52"/>
      <c r="S317" s="52"/>
      <c r="T317" s="52"/>
      <c r="U317" s="52"/>
      <c r="V317" s="52"/>
      <c r="W317" s="52"/>
      <c r="X317" s="52"/>
      <c r="Y317" s="52"/>
      <c r="Z317" s="76"/>
    </row>
    <row r="318" spans="1:26" s="77" customFormat="1" ht="4.5" customHeight="1">
      <c r="A318" s="52"/>
      <c r="B318" s="53"/>
      <c r="C318" s="79"/>
      <c r="D318" s="16"/>
      <c r="E318" s="80"/>
      <c r="F318" s="80"/>
      <c r="G318" s="80"/>
      <c r="H318" s="80"/>
      <c r="I318" s="80"/>
      <c r="J318" s="80"/>
      <c r="K318" s="80"/>
      <c r="L318" s="80"/>
      <c r="M318" s="80"/>
      <c r="N318" s="80"/>
      <c r="O318" s="55"/>
      <c r="P318" s="52"/>
      <c r="Q318" s="52"/>
      <c r="R318" s="52"/>
      <c r="S318" s="52"/>
      <c r="T318" s="52"/>
      <c r="U318" s="52"/>
      <c r="V318" s="52"/>
      <c r="W318" s="52"/>
      <c r="X318" s="52"/>
      <c r="Y318" s="52"/>
      <c r="Z318" s="76"/>
    </row>
    <row r="319" spans="1:26" s="77" customFormat="1" ht="12.75" customHeight="1">
      <c r="A319" s="52"/>
      <c r="B319" s="53"/>
      <c r="C319" s="79"/>
      <c r="D319" s="16"/>
      <c r="E319" s="319" t="str">
        <f>Translations!$B$117</f>
        <v>Uncertainty related to the input quantity</v>
      </c>
      <c r="F319" s="312" t="str">
        <f>Translations!$B$68</f>
        <v>Please enter here the relative uncertainty associated with each measurement, expressed as %.</v>
      </c>
      <c r="G319" s="312"/>
      <c r="H319" s="312"/>
      <c r="I319" s="312"/>
      <c r="J319" s="312"/>
      <c r="K319" s="312"/>
      <c r="L319" s="312"/>
      <c r="M319" s="312"/>
      <c r="N319" s="312"/>
      <c r="O319" s="55"/>
      <c r="P319" s="52"/>
      <c r="Q319" s="52"/>
      <c r="R319" s="52"/>
      <c r="S319" s="52"/>
      <c r="T319" s="52"/>
      <c r="U319" s="52"/>
      <c r="V319" s="52"/>
      <c r="W319" s="52"/>
      <c r="X319" s="52"/>
      <c r="Y319" s="52"/>
      <c r="Z319" s="76"/>
    </row>
    <row r="320" spans="1:26" s="77" customFormat="1" ht="25.5" customHeight="1">
      <c r="A320" s="52"/>
      <c r="B320" s="53"/>
      <c r="C320" s="79"/>
      <c r="D320" s="16"/>
      <c r="E320" s="320"/>
      <c r="F320" s="312" t="str">
        <f>Translations!$B$70</f>
        <v>The uncertainty can be obtained from different sources, e.g. maximum permissible errors in service in legal metrological control, results from calibration, manufacturer's specification, etc.</v>
      </c>
      <c r="G320" s="312"/>
      <c r="H320" s="312"/>
      <c r="I320" s="312"/>
      <c r="J320" s="312"/>
      <c r="K320" s="312"/>
      <c r="L320" s="312"/>
      <c r="M320" s="312"/>
      <c r="N320" s="312"/>
      <c r="O320" s="55"/>
      <c r="P320" s="52"/>
      <c r="Q320" s="52"/>
      <c r="R320" s="52"/>
      <c r="S320" s="52"/>
      <c r="T320" s="52"/>
      <c r="U320" s="52"/>
      <c r="V320" s="52"/>
      <c r="W320" s="52"/>
      <c r="X320" s="52"/>
      <c r="Y320" s="52"/>
      <c r="Z320" s="76"/>
    </row>
    <row r="321" spans="1:26" s="77" customFormat="1" ht="25.5" customHeight="1">
      <c r="A321" s="52"/>
      <c r="B321" s="53"/>
      <c r="C321" s="79"/>
      <c r="D321" s="16"/>
      <c r="E321" s="321"/>
      <c r="F321" s="312" t="str">
        <f>Translations!$B$71</f>
        <v>The type of uncertainty distribution and the coverage (standard or expanded) associated with that percentage will have to be provided in the following columns (see below.)</v>
      </c>
      <c r="G321" s="312"/>
      <c r="H321" s="312"/>
      <c r="I321" s="312"/>
      <c r="J321" s="312"/>
      <c r="K321" s="312"/>
      <c r="L321" s="312"/>
      <c r="M321" s="312"/>
      <c r="N321" s="312"/>
      <c r="O321" s="55"/>
      <c r="P321" s="52"/>
      <c r="Q321" s="52"/>
      <c r="R321" s="52"/>
      <c r="S321" s="52"/>
      <c r="T321" s="52"/>
      <c r="U321" s="52"/>
      <c r="V321" s="52"/>
      <c r="W321" s="52"/>
      <c r="X321" s="52"/>
      <c r="Y321" s="52"/>
      <c r="Z321" s="76"/>
    </row>
    <row r="322" spans="1:26" s="77" customFormat="1" ht="12.75" customHeight="1">
      <c r="A322" s="52"/>
      <c r="B322" s="53"/>
      <c r="C322" s="79"/>
      <c r="D322" s="16"/>
      <c r="E322" s="319" t="str">
        <f>Translations!$B$72</f>
        <v>Type of distribution</v>
      </c>
      <c r="F322" s="312" t="str">
        <f>Translations!$B$73</f>
        <v>Please enter here the relevant type of uncertainty distribution choosing one of the following from the drop-down list:</v>
      </c>
      <c r="G322" s="312"/>
      <c r="H322" s="312"/>
      <c r="I322" s="312"/>
      <c r="J322" s="312"/>
      <c r="K322" s="312"/>
      <c r="L322" s="312"/>
      <c r="M322" s="312"/>
      <c r="N322" s="312"/>
      <c r="O322" s="55"/>
      <c r="P322" s="52"/>
      <c r="Q322" s="52"/>
      <c r="R322" s="52"/>
      <c r="S322" s="52"/>
      <c r="T322" s="52"/>
      <c r="U322" s="52"/>
      <c r="V322" s="52"/>
      <c r="W322" s="52"/>
      <c r="X322" s="52"/>
      <c r="Y322" s="52"/>
      <c r="Z322" s="76"/>
    </row>
    <row r="323" spans="1:26" s="77" customFormat="1" ht="25.5" customHeight="1">
      <c r="A323" s="81"/>
      <c r="B323" s="53"/>
      <c r="C323" s="16"/>
      <c r="D323" s="16"/>
      <c r="E323" s="320"/>
      <c r="F323" s="86" t="s">
        <v>69</v>
      </c>
      <c r="G323" s="310" t="str">
        <f>Translations!$B$74</f>
        <v>normal distribution: this type of distribution typically occurs for uncertainties provided in calibration reports, manufacturer’s specifications and combined uncertainties.</v>
      </c>
      <c r="H323" s="310"/>
      <c r="I323" s="310"/>
      <c r="J323" s="310"/>
      <c r="K323" s="310"/>
      <c r="L323" s="310"/>
      <c r="M323" s="310"/>
      <c r="N323" s="310"/>
      <c r="O323" s="83"/>
      <c r="P323" s="84"/>
      <c r="Q323" s="84"/>
      <c r="R323" s="84"/>
      <c r="S323" s="84"/>
      <c r="T323" s="84"/>
      <c r="U323" s="84"/>
      <c r="V323" s="84"/>
      <c r="W323" s="85"/>
      <c r="X323" s="85"/>
      <c r="Y323" s="85"/>
      <c r="Z323" s="76"/>
    </row>
    <row r="324" spans="1:26" s="77" customFormat="1" ht="12.75" customHeight="1">
      <c r="A324" s="81"/>
      <c r="B324" s="53"/>
      <c r="C324" s="16"/>
      <c r="D324" s="16"/>
      <c r="E324" s="320"/>
      <c r="F324" s="86" t="s">
        <v>69</v>
      </c>
      <c r="G324" s="310" t="str">
        <f>Translations!$B$118</f>
        <v>rectangular distribution: this type of distribution typically occurs for maximum permissible errors, tolerances and uncertainties provided in reference books.
• Tolerances
• Reference book values</v>
      </c>
      <c r="H324" s="310"/>
      <c r="I324" s="310"/>
      <c r="J324" s="310"/>
      <c r="K324" s="310"/>
      <c r="L324" s="310"/>
      <c r="M324" s="310"/>
      <c r="N324" s="310"/>
      <c r="O324" s="83"/>
      <c r="P324" s="84"/>
      <c r="Q324" s="84"/>
      <c r="R324" s="84"/>
      <c r="S324" s="84"/>
      <c r="T324" s="84"/>
      <c r="U324" s="84"/>
      <c r="V324" s="84"/>
      <c r="W324" s="85"/>
      <c r="X324" s="85"/>
      <c r="Y324" s="85"/>
      <c r="Z324" s="76"/>
    </row>
    <row r="325" spans="1:26" s="77" customFormat="1" ht="25.5" customHeight="1">
      <c r="A325" s="81"/>
      <c r="B325" s="53"/>
      <c r="C325" s="16"/>
      <c r="D325" s="16"/>
      <c r="E325" s="320"/>
      <c r="F325" s="86" t="s">
        <v>69</v>
      </c>
      <c r="G325" s="310" t="str">
        <f>Translations!$B$76</f>
        <v>triangular distribution: this type of distribution is typically used e.g. where there is only limited sample data for a population, cases where the relationship between variables is known but data is scarce, etc.</v>
      </c>
      <c r="H325" s="310"/>
      <c r="I325" s="310"/>
      <c r="J325" s="310"/>
      <c r="K325" s="310"/>
      <c r="L325" s="310"/>
      <c r="M325" s="310"/>
      <c r="N325" s="310"/>
      <c r="O325" s="83"/>
      <c r="P325" s="84"/>
      <c r="Q325" s="84"/>
      <c r="R325" s="84"/>
      <c r="S325" s="84"/>
      <c r="T325" s="84"/>
      <c r="U325" s="84"/>
      <c r="V325" s="84"/>
      <c r="W325" s="85"/>
      <c r="X325" s="85"/>
      <c r="Y325" s="85"/>
      <c r="Z325" s="76"/>
    </row>
    <row r="326" spans="1:26" s="77" customFormat="1" ht="12.75" customHeight="1">
      <c r="A326" s="81"/>
      <c r="B326" s="53"/>
      <c r="C326" s="16"/>
      <c r="D326" s="16"/>
      <c r="E326" s="321"/>
      <c r="F326" s="86" t="s">
        <v>69</v>
      </c>
      <c r="G326" s="315" t="str">
        <f>Translations!$B$119</f>
        <v>unknown distribution: if the distribution is unknown, a rectangular distribution is assumed.</v>
      </c>
      <c r="H326" s="315"/>
      <c r="I326" s="315"/>
      <c r="J326" s="315"/>
      <c r="K326" s="315"/>
      <c r="L326" s="315"/>
      <c r="M326" s="315"/>
      <c r="N326" s="315"/>
      <c r="O326" s="83"/>
      <c r="P326" s="84"/>
      <c r="Q326" s="84"/>
      <c r="R326" s="84"/>
      <c r="S326" s="84"/>
      <c r="T326" s="84"/>
      <c r="U326" s="84"/>
      <c r="V326" s="84"/>
      <c r="W326" s="85"/>
      <c r="X326" s="85"/>
      <c r="Y326" s="85"/>
      <c r="Z326" s="76"/>
    </row>
    <row r="327" spans="1:26" s="77" customFormat="1" ht="12.75" customHeight="1">
      <c r="A327" s="52"/>
      <c r="B327" s="53"/>
      <c r="C327" s="79"/>
      <c r="D327" s="16"/>
      <c r="E327" s="319" t="str">
        <f>Translations!$B$78</f>
        <v>Standard or expanded uncertainty?</v>
      </c>
      <c r="F327" s="312" t="str">
        <f>Translations!$B$79</f>
        <v>For normal distributions, please enter here whether the uncertainty provided is the standard (1σ, k=1, 68%) or expanded (2σ, k=2, 95%) uncertainty.</v>
      </c>
      <c r="G327" s="312"/>
      <c r="H327" s="312"/>
      <c r="I327" s="312"/>
      <c r="J327" s="312"/>
      <c r="K327" s="312"/>
      <c r="L327" s="312"/>
      <c r="M327" s="312"/>
      <c r="N327" s="312"/>
      <c r="O327" s="55"/>
      <c r="P327" s="52"/>
      <c r="Q327" s="52"/>
      <c r="R327" s="52"/>
      <c r="S327" s="52"/>
      <c r="T327" s="52"/>
      <c r="U327" s="52"/>
      <c r="V327" s="52"/>
      <c r="W327" s="52"/>
      <c r="X327" s="52"/>
      <c r="Y327" s="52"/>
      <c r="Z327" s="76"/>
    </row>
    <row r="328" spans="1:26" s="77" customFormat="1" ht="25.5" customHeight="1">
      <c r="A328" s="52"/>
      <c r="B328" s="53"/>
      <c r="C328" s="79"/>
      <c r="D328" s="16"/>
      <c r="E328" s="321"/>
      <c r="F328" s="312" t="str">
        <f>Translations!$B$80</f>
        <v>For all other types of distribution, entries here are not relevant and the cell will be greyed out.</v>
      </c>
      <c r="G328" s="312"/>
      <c r="H328" s="312"/>
      <c r="I328" s="312"/>
      <c r="J328" s="312"/>
      <c r="K328" s="312"/>
      <c r="L328" s="312"/>
      <c r="M328" s="312"/>
      <c r="N328" s="312"/>
      <c r="O328" s="55"/>
      <c r="P328" s="52"/>
      <c r="Q328" s="52"/>
      <c r="R328" s="52"/>
      <c r="S328" s="52"/>
      <c r="T328" s="52"/>
      <c r="U328" s="52"/>
      <c r="V328" s="52"/>
      <c r="W328" s="52"/>
      <c r="X328" s="52"/>
      <c r="Y328" s="52"/>
      <c r="Z328" s="76"/>
    </row>
    <row r="329" spans="1:26" s="77" customFormat="1" ht="25.5" customHeight="1">
      <c r="A329" s="52"/>
      <c r="B329" s="53"/>
      <c r="C329" s="79"/>
      <c r="D329" s="16"/>
      <c r="E329" s="319" t="str">
        <f>Translations!$B$81</f>
        <v>Value "in service"?</v>
      </c>
      <c r="F329"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29" s="312"/>
      <c r="H329" s="312"/>
      <c r="I329" s="312"/>
      <c r="J329" s="312"/>
      <c r="K329" s="312"/>
      <c r="L329" s="312"/>
      <c r="M329" s="312"/>
      <c r="N329" s="312"/>
      <c r="O329" s="55"/>
      <c r="P329" s="52"/>
      <c r="Q329" s="52"/>
      <c r="R329" s="52"/>
      <c r="S329" s="52"/>
      <c r="T329" s="52"/>
      <c r="U329" s="52"/>
      <c r="V329" s="52"/>
      <c r="W329" s="52"/>
      <c r="X329" s="52"/>
      <c r="Y329" s="52"/>
      <c r="Z329" s="76"/>
    </row>
    <row r="330" spans="1:26" s="77" customFormat="1" ht="25.5" customHeight="1">
      <c r="A330" s="52"/>
      <c r="B330" s="53"/>
      <c r="C330" s="79"/>
      <c r="D330" s="16"/>
      <c r="E330" s="321"/>
      <c r="F330" s="312" t="str">
        <f>Translations!$B$83</f>
        <v>The uncertainty would be "not in service" if it relates e.g. to the maximum permissible error (but not in service), calibration certificates etc.</v>
      </c>
      <c r="G330" s="312"/>
      <c r="H330" s="312"/>
      <c r="I330" s="312"/>
      <c r="J330" s="312"/>
      <c r="K330" s="312"/>
      <c r="L330" s="312"/>
      <c r="M330" s="312"/>
      <c r="N330" s="312"/>
      <c r="O330" s="55"/>
      <c r="P330" s="52"/>
      <c r="Q330" s="52"/>
      <c r="R330" s="52"/>
      <c r="S330" s="52"/>
      <c r="T330" s="52"/>
      <c r="U330" s="52"/>
      <c r="V330" s="52"/>
      <c r="W330" s="52"/>
      <c r="X330" s="52"/>
      <c r="Y330" s="52"/>
      <c r="Z330" s="76"/>
    </row>
    <row r="331" spans="1:26" s="77" customFormat="1" ht="12.75" customHeight="1">
      <c r="A331" s="52"/>
      <c r="B331" s="53"/>
      <c r="C331" s="79"/>
      <c r="D331" s="16"/>
      <c r="E331" s="319" t="str">
        <f>Translations!$B$84</f>
        <v>Conversion factor to "in service"</v>
      </c>
      <c r="F331" s="312" t="str">
        <f>Translations!$B$85</f>
        <v>Please enter here the conversion factor for the uncertainty "in service". If "in service" is selected above, the cell will be greyed out and a value of 1 applied. </v>
      </c>
      <c r="G331" s="312"/>
      <c r="H331" s="312"/>
      <c r="I331" s="312"/>
      <c r="J331" s="312"/>
      <c r="K331" s="312"/>
      <c r="L331" s="312"/>
      <c r="M331" s="312"/>
      <c r="N331" s="312"/>
      <c r="O331" s="55"/>
      <c r="P331" s="52"/>
      <c r="Q331" s="52"/>
      <c r="R331" s="52"/>
      <c r="S331" s="52"/>
      <c r="T331" s="52"/>
      <c r="U331" s="52"/>
      <c r="V331" s="52"/>
      <c r="W331" s="52"/>
      <c r="X331" s="52"/>
      <c r="Y331" s="52"/>
      <c r="Z331" s="76"/>
    </row>
    <row r="332" spans="1:26" s="77" customFormat="1" ht="54.75" customHeight="1">
      <c r="A332" s="52"/>
      <c r="B332" s="53"/>
      <c r="C332" s="79"/>
      <c r="D332" s="16"/>
      <c r="E332" s="326"/>
      <c r="F332"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32" s="336"/>
      <c r="H332" s="336"/>
      <c r="I332" s="336"/>
      <c r="J332" s="336"/>
      <c r="K332" s="336"/>
      <c r="L332" s="336"/>
      <c r="M332" s="336"/>
      <c r="N332" s="336"/>
      <c r="O332" s="55"/>
      <c r="P332" s="52"/>
      <c r="Q332" s="52"/>
      <c r="R332" s="52"/>
      <c r="S332" s="52"/>
      <c r="T332" s="52"/>
      <c r="U332" s="52"/>
      <c r="V332" s="52"/>
      <c r="W332" s="52"/>
      <c r="X332" s="52"/>
      <c r="Y332" s="52"/>
      <c r="Z332" s="76"/>
    </row>
    <row r="333" spans="1:26" s="77" customFormat="1" ht="12.75" customHeight="1">
      <c r="A333" s="52"/>
      <c r="B333" s="53"/>
      <c r="C333" s="79"/>
      <c r="D333" s="16"/>
      <c r="E333" s="321"/>
      <c r="F333" s="340" t="str">
        <f>Translations!$B$87</f>
        <v>If no entries are made here, a value of 2 to convert the uncertainty to "in service" will be applied.</v>
      </c>
      <c r="G333" s="340"/>
      <c r="H333" s="340"/>
      <c r="I333" s="340"/>
      <c r="J333" s="340"/>
      <c r="K333" s="340"/>
      <c r="L333" s="340"/>
      <c r="M333" s="340"/>
      <c r="N333" s="340"/>
      <c r="O333" s="55"/>
      <c r="P333" s="52"/>
      <c r="Q333" s="52"/>
      <c r="R333" s="52"/>
      <c r="S333" s="52"/>
      <c r="T333" s="52"/>
      <c r="U333" s="52"/>
      <c r="V333" s="52"/>
      <c r="W333" s="52"/>
      <c r="X333" s="52"/>
      <c r="Y333" s="52"/>
      <c r="Z333" s="76"/>
    </row>
    <row r="334" spans="1:26" s="77" customFormat="1" ht="12.75" customHeight="1">
      <c r="A334" s="52"/>
      <c r="B334" s="53"/>
      <c r="C334" s="79"/>
      <c r="D334" s="16"/>
      <c r="E334" s="319" t="str">
        <f>Translations!$B$88</f>
        <v>Correlated or uncorrelated?</v>
      </c>
      <c r="F334" s="312" t="str">
        <f>Translations!$B$89</f>
        <v>Please enter here whether the individual measurements are correlated or uncorrelated. </v>
      </c>
      <c r="G334" s="312"/>
      <c r="H334" s="312"/>
      <c r="I334" s="312"/>
      <c r="J334" s="312"/>
      <c r="K334" s="312"/>
      <c r="L334" s="312"/>
      <c r="M334" s="312"/>
      <c r="N334" s="312"/>
      <c r="O334" s="55"/>
      <c r="P334" s="52"/>
      <c r="Q334" s="52"/>
      <c r="R334" s="52"/>
      <c r="S334" s="52"/>
      <c r="T334" s="52"/>
      <c r="U334" s="52"/>
      <c r="V334" s="52"/>
      <c r="W334" s="52"/>
      <c r="X334" s="52"/>
      <c r="Y334" s="52"/>
      <c r="Z334" s="76"/>
    </row>
    <row r="335" spans="1:26" s="77" customFormat="1" ht="49.5" customHeight="1">
      <c r="A335" s="52"/>
      <c r="B335" s="53"/>
      <c r="C335" s="79"/>
      <c r="D335" s="16"/>
      <c r="E335" s="320"/>
      <c r="F335"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35" s="312"/>
      <c r="H335" s="312"/>
      <c r="I335" s="312"/>
      <c r="J335" s="312"/>
      <c r="K335" s="312"/>
      <c r="L335" s="312"/>
      <c r="M335" s="312"/>
      <c r="N335" s="312"/>
      <c r="O335" s="55"/>
      <c r="P335" s="52"/>
      <c r="Q335" s="52"/>
      <c r="R335" s="52"/>
      <c r="S335" s="52"/>
      <c r="T335" s="52"/>
      <c r="U335" s="52"/>
      <c r="V335" s="52"/>
      <c r="W335" s="52"/>
      <c r="X335" s="52"/>
      <c r="Y335" s="52"/>
      <c r="Z335" s="76"/>
    </row>
    <row r="336" spans="1:26" s="77" customFormat="1" ht="24" customHeight="1">
      <c r="A336" s="52"/>
      <c r="B336" s="53"/>
      <c r="C336" s="79"/>
      <c r="D336" s="16"/>
      <c r="E336" s="320"/>
      <c r="F336" s="312" t="str">
        <f>Translations!$B$91</f>
        <v>In practice, input quantities are often correlated because the same physical measurement standard, measuring instrument, reference date, or even measurement method is used in the estimation of their values.</v>
      </c>
      <c r="G336" s="312"/>
      <c r="H336" s="312"/>
      <c r="I336" s="312"/>
      <c r="J336" s="312"/>
      <c r="K336" s="312"/>
      <c r="L336" s="312"/>
      <c r="M336" s="312"/>
      <c r="N336" s="312"/>
      <c r="O336" s="55"/>
      <c r="P336" s="52"/>
      <c r="Q336" s="52"/>
      <c r="R336" s="52"/>
      <c r="S336" s="52"/>
      <c r="T336" s="52"/>
      <c r="U336" s="52"/>
      <c r="V336" s="52"/>
      <c r="W336" s="52"/>
      <c r="X336" s="52"/>
      <c r="Y336" s="52"/>
      <c r="Z336" s="76"/>
    </row>
    <row r="337" spans="1:26" s="77" customFormat="1" ht="24" customHeight="1">
      <c r="A337" s="52"/>
      <c r="B337" s="53"/>
      <c r="C337" s="79"/>
      <c r="D337" s="16"/>
      <c r="E337" s="320"/>
      <c r="F337" s="312" t="str">
        <f>Translations!$B$92</f>
        <v>Example: Each batch of a solid material purchased on the market is measured by the operator's weighbridge. In this case the measurements may have to be assumed as being correlated.</v>
      </c>
      <c r="G337" s="312"/>
      <c r="H337" s="312"/>
      <c r="I337" s="312"/>
      <c r="J337" s="312"/>
      <c r="K337" s="312"/>
      <c r="L337" s="312"/>
      <c r="M337" s="312"/>
      <c r="N337" s="312"/>
      <c r="O337" s="55"/>
      <c r="P337" s="52"/>
      <c r="Q337" s="52"/>
      <c r="R337" s="52"/>
      <c r="S337" s="52"/>
      <c r="T337" s="52"/>
      <c r="U337" s="52"/>
      <c r="V337" s="52"/>
      <c r="W337" s="52"/>
      <c r="X337" s="52"/>
      <c r="Y337" s="52"/>
      <c r="Z337" s="76"/>
    </row>
    <row r="338" spans="1:26" s="77" customFormat="1" ht="12.75" customHeight="1">
      <c r="A338" s="52"/>
      <c r="B338" s="53"/>
      <c r="C338" s="79"/>
      <c r="D338" s="16"/>
      <c r="E338" s="80"/>
      <c r="F338" s="80"/>
      <c r="G338" s="80"/>
      <c r="H338" s="80"/>
      <c r="I338" s="80"/>
      <c r="J338" s="80"/>
      <c r="K338" s="80"/>
      <c r="L338" s="80"/>
      <c r="M338" s="80"/>
      <c r="N338" s="80"/>
      <c r="O338" s="55"/>
      <c r="P338" s="52"/>
      <c r="Q338" s="52"/>
      <c r="R338" s="52"/>
      <c r="S338" s="52"/>
      <c r="T338" s="52"/>
      <c r="U338" s="52"/>
      <c r="V338" s="52"/>
      <c r="W338" s="52"/>
      <c r="X338" s="52"/>
      <c r="Y338" s="52"/>
      <c r="Z338" s="76"/>
    </row>
    <row r="339" spans="1:26" s="77" customFormat="1" ht="12.75" customHeight="1">
      <c r="A339" s="52"/>
      <c r="B339" s="53"/>
      <c r="C339" s="79"/>
      <c r="D339" s="87" t="s">
        <v>254</v>
      </c>
      <c r="E339" s="323" t="str">
        <f>Translations!$B$93</f>
        <v>Amount of fuel or material imported to/consumed within the installation</v>
      </c>
      <c r="F339" s="323"/>
      <c r="G339" s="323"/>
      <c r="H339" s="323"/>
      <c r="I339" s="323"/>
      <c r="J339" s="323"/>
      <c r="K339" s="323"/>
      <c r="L339" s="323"/>
      <c r="M339" s="323"/>
      <c r="N339" s="322"/>
      <c r="O339" s="55"/>
      <c r="P339" s="52"/>
      <c r="Q339" s="52"/>
      <c r="R339" s="52"/>
      <c r="S339" s="52"/>
      <c r="T339" s="52"/>
      <c r="U339" s="52"/>
      <c r="V339" s="52"/>
      <c r="W339" s="52"/>
      <c r="X339" s="52"/>
      <c r="Y339" s="52"/>
      <c r="Z339" s="76"/>
    </row>
    <row r="340" spans="1:26" s="77" customFormat="1" ht="37.5" customHeight="1">
      <c r="A340" s="52"/>
      <c r="B340" s="53"/>
      <c r="C340" s="79"/>
      <c r="D340" s="16"/>
      <c r="E340" s="347" t="str">
        <f>Translations!$B$120</f>
        <v>Input quantity - name of parameter</v>
      </c>
      <c r="F340" s="348"/>
      <c r="G340" s="348"/>
      <c r="H340" s="348"/>
      <c r="I340" s="349"/>
      <c r="J340" s="88" t="str">
        <f>Translations!$B$117</f>
        <v>Uncertainty related to the input quantity</v>
      </c>
      <c r="K340" s="88" t="str">
        <f>Translations!$B$72</f>
        <v>Type of distribution</v>
      </c>
      <c r="L340" s="88" t="str">
        <f>Translations!$B$78</f>
        <v>Standard or expanded uncertainty?</v>
      </c>
      <c r="M340" s="88" t="str">
        <f>Translations!$B$81</f>
        <v>Value "in service"?</v>
      </c>
      <c r="N340" s="88" t="str">
        <f>Translations!$B$84</f>
        <v>Conversion factor to "in service"</v>
      </c>
      <c r="O340" s="55"/>
      <c r="P340" s="52"/>
      <c r="Q340" s="52"/>
      <c r="R340" s="89" t="s">
        <v>226</v>
      </c>
      <c r="S340" s="89" t="s">
        <v>224</v>
      </c>
      <c r="T340" s="89" t="s">
        <v>225</v>
      </c>
      <c r="U340" s="89" t="s">
        <v>305</v>
      </c>
      <c r="V340" s="52" t="s">
        <v>242</v>
      </c>
      <c r="W340" s="89" t="s">
        <v>227</v>
      </c>
      <c r="X340" s="89" t="s">
        <v>228</v>
      </c>
      <c r="Y340" s="89" t="s">
        <v>306</v>
      </c>
      <c r="Z340" s="76"/>
    </row>
    <row r="341" spans="1:26" s="77" customFormat="1" ht="12.75" customHeight="1">
      <c r="A341" s="52"/>
      <c r="B341" s="53"/>
      <c r="C341" s="79"/>
      <c r="D341" s="90" t="s">
        <v>255</v>
      </c>
      <c r="E341" s="350"/>
      <c r="F341" s="351"/>
      <c r="G341" s="351"/>
      <c r="H341" s="351"/>
      <c r="I341" s="352"/>
      <c r="J341" s="3"/>
      <c r="K341" s="4"/>
      <c r="L341" s="4"/>
      <c r="M341" s="6"/>
      <c r="N341" s="186"/>
      <c r="O341" s="55"/>
      <c r="P341" s="52"/>
      <c r="Q341" s="52"/>
      <c r="R341" s="92">
        <f>IF(K341="",INDEX(EUconst_DistributionCorrection,1),INDEX(EUconst_DistributionCorrection,MATCH(K341,EUconst_DistributionType,0)))</f>
        <v>1</v>
      </c>
      <c r="S341" s="93">
        <f>IF(OR(L341="",K341=INDEX(EUconst_DistributionType,2),K341=INDEX(EUconst_DistributionType,3)),INDEX(EUconst_ConfidenceLevel,1),INDEX(EUconst_ConfidenceLevel,MATCH(L341,EUconst_UncertaintyType,0)))</f>
        <v>0.682689250166422</v>
      </c>
      <c r="T341" s="94">
        <f>IF(N341="",2,INDEX(EUconst_CorrelationFactor,MATCH(N341,EUconst_CorrelationType,0)))</f>
        <v>2</v>
      </c>
      <c r="U341" s="189">
        <f>IF(M341=INDEX(EUconst_InService,1),1,IF(N341="",2,N341))</f>
        <v>2</v>
      </c>
      <c r="V341" s="94">
        <f>IF(J347="",1,3-T347)</f>
        <v>1</v>
      </c>
      <c r="W341" s="135">
        <f>IF(J341="","",(J341*U341/R341/TINV(1-S341,10^6))^V341)</f>
      </c>
      <c r="X341" s="97" t="b">
        <f>OR(INDEX(EUconst_DistributionType,2)=K341,INDEX(EUconst_DistributionType,3)=K341)</f>
        <v>0</v>
      </c>
      <c r="Y341" s="97" t="b">
        <f>M341=INDEX(EUconst_InService,1)</f>
        <v>0</v>
      </c>
      <c r="Z341" s="76"/>
    </row>
    <row r="342" spans="1:26" s="77" customFormat="1" ht="12.75" customHeight="1">
      <c r="A342" s="52"/>
      <c r="B342" s="53"/>
      <c r="C342" s="79"/>
      <c r="D342" s="90" t="s">
        <v>256</v>
      </c>
      <c r="E342" s="341"/>
      <c r="F342" s="342"/>
      <c r="G342" s="342"/>
      <c r="H342" s="342"/>
      <c r="I342" s="343"/>
      <c r="J342" s="6"/>
      <c r="K342" s="7"/>
      <c r="L342" s="7"/>
      <c r="M342" s="6"/>
      <c r="N342" s="187"/>
      <c r="O342" s="55"/>
      <c r="P342" s="52"/>
      <c r="Q342" s="52"/>
      <c r="R342" s="92">
        <f>IF(K342="",INDEX(EUconst_DistributionCorrection,1),INDEX(EUconst_DistributionCorrection,MATCH(K342,EUconst_DistributionType,0)))</f>
        <v>1</v>
      </c>
      <c r="S342" s="93">
        <f>IF(OR(L342="",K342=INDEX(EUconst_DistributionType,2),K342=INDEX(EUconst_DistributionType,3)),INDEX(EUconst_ConfidenceLevel,1),INDEX(EUconst_ConfidenceLevel,MATCH(L342,EUconst_UncertaintyType,0)))</f>
        <v>0.682689250166422</v>
      </c>
      <c r="T342" s="94">
        <f>IF(N342="",2,INDEX(EUconst_CorrelationFactor,MATCH(N342,EUconst_CorrelationType,0)))</f>
        <v>2</v>
      </c>
      <c r="U342" s="189">
        <f>IF(M342=INDEX(EUconst_InService,1),1,IF(N342="",2,N342))</f>
        <v>2</v>
      </c>
      <c r="V342" s="94">
        <f>V341</f>
        <v>1</v>
      </c>
      <c r="W342" s="135">
        <f>IF(J342="","",(J342*U342/R342/TINV(1-S342,10^6))^V342)</f>
      </c>
      <c r="X342" s="97" t="b">
        <f>OR(INDEX(EUconst_DistributionType,2)=K342,INDEX(EUconst_DistributionType,3)=K342)</f>
        <v>0</v>
      </c>
      <c r="Y342" s="97" t="b">
        <f>M342=INDEX(EUconst_InService,1)</f>
        <v>0</v>
      </c>
      <c r="Z342" s="76"/>
    </row>
    <row r="343" spans="1:26" s="77" customFormat="1" ht="12.75" customHeight="1">
      <c r="A343" s="52"/>
      <c r="B343" s="53"/>
      <c r="C343" s="79"/>
      <c r="D343" s="90" t="s">
        <v>253</v>
      </c>
      <c r="E343" s="341"/>
      <c r="F343" s="342"/>
      <c r="G343" s="342"/>
      <c r="H343" s="342"/>
      <c r="I343" s="343"/>
      <c r="J343" s="6"/>
      <c r="K343" s="7"/>
      <c r="L343" s="7"/>
      <c r="M343" s="6"/>
      <c r="N343" s="187"/>
      <c r="O343" s="55"/>
      <c r="P343" s="52"/>
      <c r="Q343" s="52"/>
      <c r="R343" s="92">
        <f>IF(K343="",INDEX(EUconst_DistributionCorrection,1),INDEX(EUconst_DistributionCorrection,MATCH(K343,EUconst_DistributionType,0)))</f>
        <v>1</v>
      </c>
      <c r="S343" s="93">
        <f>IF(OR(L343="",K343=INDEX(EUconst_DistributionType,2),K343=INDEX(EUconst_DistributionType,3)),INDEX(EUconst_ConfidenceLevel,1),INDEX(EUconst_ConfidenceLevel,MATCH(L343,EUconst_UncertaintyType,0)))</f>
        <v>0.682689250166422</v>
      </c>
      <c r="T343" s="94">
        <f>IF(N343="",2,INDEX(EUconst_CorrelationFactor,MATCH(N343,EUconst_CorrelationType,0)))</f>
        <v>2</v>
      </c>
      <c r="U343" s="189">
        <f>IF(M343=INDEX(EUconst_InService,1),1,IF(N343="",2,N343))</f>
        <v>2</v>
      </c>
      <c r="V343" s="94">
        <f>V342</f>
        <v>1</v>
      </c>
      <c r="W343" s="135">
        <f>IF(J343="","",(J343*U343/R343/TINV(1-S343,10^6))^V343)</f>
      </c>
      <c r="X343" s="97" t="b">
        <f>OR(INDEX(EUconst_DistributionType,2)=K343,INDEX(EUconst_DistributionType,3)=K343)</f>
        <v>0</v>
      </c>
      <c r="Y343" s="97" t="b">
        <f>M343=INDEX(EUconst_InService,1)</f>
        <v>0</v>
      </c>
      <c r="Z343" s="76"/>
    </row>
    <row r="344" spans="1:26" s="77" customFormat="1" ht="12.75" customHeight="1">
      <c r="A344" s="52"/>
      <c r="B344" s="53"/>
      <c r="C344" s="79"/>
      <c r="D344" s="90" t="s">
        <v>257</v>
      </c>
      <c r="E344" s="341"/>
      <c r="F344" s="342"/>
      <c r="G344" s="342"/>
      <c r="H344" s="342"/>
      <c r="I344" s="343"/>
      <c r="J344" s="6"/>
      <c r="K344" s="7"/>
      <c r="L344" s="7"/>
      <c r="M344" s="6"/>
      <c r="N344" s="187"/>
      <c r="O344" s="55"/>
      <c r="P344" s="52"/>
      <c r="Q344" s="52"/>
      <c r="R344" s="92">
        <f>IF(K344="",INDEX(EUconst_DistributionCorrection,1),INDEX(EUconst_DistributionCorrection,MATCH(K344,EUconst_DistributionType,0)))</f>
        <v>1</v>
      </c>
      <c r="S344" s="93">
        <f>IF(OR(L344="",K344=INDEX(EUconst_DistributionType,2),K344=INDEX(EUconst_DistributionType,3)),INDEX(EUconst_ConfidenceLevel,1),INDEX(EUconst_ConfidenceLevel,MATCH(L344,EUconst_UncertaintyType,0)))</f>
        <v>0.682689250166422</v>
      </c>
      <c r="T344" s="94">
        <f>IF(N344="",2,INDEX(EUconst_CorrelationFactor,MATCH(N344,EUconst_CorrelationType,0)))</f>
        <v>2</v>
      </c>
      <c r="U344" s="189">
        <f>IF(M344=INDEX(EUconst_InService,1),1,IF(N344="",2,N344))</f>
        <v>2</v>
      </c>
      <c r="V344" s="94">
        <f>V343</f>
        <v>1</v>
      </c>
      <c r="W344" s="135">
        <f>IF(J344="","",(J344*U344/R344/TINV(1-S344,10^6))^V344)</f>
      </c>
      <c r="X344" s="97" t="b">
        <f>OR(INDEX(EUconst_DistributionType,2)=K344,INDEX(EUconst_DistributionType,3)=K344)</f>
        <v>0</v>
      </c>
      <c r="Y344" s="97" t="b">
        <f>M344=INDEX(EUconst_InService,1)</f>
        <v>0</v>
      </c>
      <c r="Z344" s="76"/>
    </row>
    <row r="345" spans="1:26" s="77" customFormat="1" ht="12.75" customHeight="1">
      <c r="A345" s="52"/>
      <c r="B345" s="53"/>
      <c r="C345" s="79"/>
      <c r="D345" s="90" t="s">
        <v>258</v>
      </c>
      <c r="E345" s="341"/>
      <c r="F345" s="342"/>
      <c r="G345" s="342"/>
      <c r="H345" s="342"/>
      <c r="I345" s="343"/>
      <c r="J345" s="9"/>
      <c r="K345" s="10"/>
      <c r="L345" s="10"/>
      <c r="M345" s="9"/>
      <c r="N345" s="188"/>
      <c r="O345" s="55"/>
      <c r="P345" s="52"/>
      <c r="Q345" s="52"/>
      <c r="R345" s="92">
        <f>IF(K345="",INDEX(EUconst_DistributionCorrection,1),INDEX(EUconst_DistributionCorrection,MATCH(K345,EUconst_DistributionType,0)))</f>
        <v>1</v>
      </c>
      <c r="S345" s="93">
        <f>IF(OR(L345="",K345=INDEX(EUconst_DistributionType,2),K345=INDEX(EUconst_DistributionType,3)),INDEX(EUconst_ConfidenceLevel,1),INDEX(EUconst_ConfidenceLevel,MATCH(L345,EUconst_UncertaintyType,0)))</f>
        <v>0.682689250166422</v>
      </c>
      <c r="T345" s="94">
        <f>IF(N345="",2,INDEX(EUconst_CorrelationFactor,MATCH(N345,EUconst_CorrelationType,0)))</f>
        <v>2</v>
      </c>
      <c r="U345" s="189">
        <f>IF(M345=INDEX(EUconst_InService,1),1,IF(N345="",2,N345))</f>
        <v>2</v>
      </c>
      <c r="V345" s="94">
        <f>V344</f>
        <v>1</v>
      </c>
      <c r="W345" s="135">
        <f>IF(J345="","",(J345*U345/R345/TINV(1-S345,10^6))^V345)</f>
      </c>
      <c r="X345" s="97" t="b">
        <f>OR(INDEX(EUconst_DistributionType,2)=K345,INDEX(EUconst_DistributionType,3)=K345)</f>
        <v>0</v>
      </c>
      <c r="Y345" s="97" t="b">
        <f>M345=INDEX(EUconst_InService,1)</f>
        <v>0</v>
      </c>
      <c r="Z345" s="76">
        <f>IF(H345="","",ABS(I345)^T345*(ABS(H345)*J345/R345/TINV(1-S345,10^6))^2)</f>
      </c>
    </row>
    <row r="346" spans="1:26" s="77" customFormat="1" ht="4.5" customHeight="1">
      <c r="A346" s="52"/>
      <c r="B346" s="53"/>
      <c r="C346" s="79"/>
      <c r="D346" s="16"/>
      <c r="E346" s="80"/>
      <c r="F346" s="80"/>
      <c r="G346" s="80"/>
      <c r="H346" s="80"/>
      <c r="I346" s="80"/>
      <c r="J346" s="80"/>
      <c r="K346" s="80"/>
      <c r="L346" s="80"/>
      <c r="M346" s="80"/>
      <c r="N346" s="80"/>
      <c r="O346" s="55"/>
      <c r="P346" s="52"/>
      <c r="Q346" s="52"/>
      <c r="R346" s="52"/>
      <c r="S346" s="52"/>
      <c r="T346" s="52"/>
      <c r="U346" s="52"/>
      <c r="V346" s="52"/>
      <c r="W346" s="52"/>
      <c r="X346" s="52"/>
      <c r="Y346" s="52"/>
      <c r="Z346" s="76"/>
    </row>
    <row r="347" spans="1:26" s="77" customFormat="1" ht="12.75" customHeight="1">
      <c r="A347" s="52"/>
      <c r="B347" s="53"/>
      <c r="C347" s="79"/>
      <c r="D347" s="87" t="s">
        <v>259</v>
      </c>
      <c r="E347" s="344" t="str">
        <f>Translations!$B$121</f>
        <v>Are inputs under a) correlated or uncorrelated?</v>
      </c>
      <c r="F347" s="344"/>
      <c r="G347" s="344"/>
      <c r="H347" s="344"/>
      <c r="I347" s="345"/>
      <c r="J347" s="12"/>
      <c r="O347" s="55"/>
      <c r="P347" s="52"/>
      <c r="Q347" s="52"/>
      <c r="R347" s="52"/>
      <c r="S347" s="52"/>
      <c r="T347" s="94">
        <f>IF(J347="",2,INDEX(EUconst_CorrelationFactor,MATCH(J347,EUconst_CorrelationType,0)))</f>
        <v>2</v>
      </c>
      <c r="U347" s="52"/>
      <c r="V347" s="52"/>
      <c r="W347" s="52"/>
      <c r="X347" s="52"/>
      <c r="Y347" s="52"/>
      <c r="Z347" s="76"/>
    </row>
    <row r="348" spans="1:26" s="77" customFormat="1" ht="25.5" customHeight="1">
      <c r="A348" s="52"/>
      <c r="B348" s="53"/>
      <c r="C348" s="79"/>
      <c r="D348" s="87"/>
      <c r="E348" s="310" t="str">
        <f>Translations!$B$122</f>
        <v>Please indicate here if the inputs i. to v. under point a) are correlated or uncorrelated. If left empty, it is assumed that the input quantities are correlated.</v>
      </c>
      <c r="F348" s="310"/>
      <c r="G348" s="310"/>
      <c r="H348" s="310"/>
      <c r="I348" s="310"/>
      <c r="J348" s="310"/>
      <c r="K348" s="310"/>
      <c r="O348" s="55"/>
      <c r="P348" s="52"/>
      <c r="Q348" s="52"/>
      <c r="R348" s="52"/>
      <c r="S348" s="52"/>
      <c r="T348" s="106"/>
      <c r="U348" s="52"/>
      <c r="V348" s="52"/>
      <c r="W348" s="52"/>
      <c r="X348" s="52"/>
      <c r="Y348" s="52"/>
      <c r="Z348" s="76"/>
    </row>
    <row r="349" spans="1:26" s="77" customFormat="1" ht="4.5" customHeight="1">
      <c r="A349" s="52"/>
      <c r="B349" s="53"/>
      <c r="C349" s="79"/>
      <c r="D349" s="16"/>
      <c r="E349" s="80"/>
      <c r="F349" s="80"/>
      <c r="G349" s="80"/>
      <c r="H349" s="80"/>
      <c r="J349" s="80"/>
      <c r="K349" s="80"/>
      <c r="O349" s="55"/>
      <c r="P349" s="52"/>
      <c r="Q349" s="52"/>
      <c r="R349" s="52"/>
      <c r="S349" s="52"/>
      <c r="T349" s="52"/>
      <c r="U349" s="52"/>
      <c r="V349" s="52"/>
      <c r="W349" s="52"/>
      <c r="X349" s="52"/>
      <c r="Y349" s="52"/>
      <c r="Z349" s="76"/>
    </row>
    <row r="350" spans="1:26" s="77" customFormat="1" ht="12.75" customHeight="1">
      <c r="A350" s="52"/>
      <c r="B350" s="53"/>
      <c r="C350" s="79"/>
      <c r="D350" s="87" t="s">
        <v>260</v>
      </c>
      <c r="E350" s="318" t="str">
        <f>Translations!$B$123</f>
        <v>Total uncertainty (k=1)</v>
      </c>
      <c r="F350" s="318"/>
      <c r="G350" s="318"/>
      <c r="H350" s="318"/>
      <c r="I350" s="346"/>
      <c r="J350" s="116">
        <f>IF(COUNT(W341:W345)=0,"",SUM(W341:W345)^(1/(3-T347)))</f>
      </c>
      <c r="L350" s="80"/>
      <c r="M350" s="117"/>
      <c r="N350" s="80"/>
      <c r="O350" s="55"/>
      <c r="P350" s="52"/>
      <c r="Q350" s="52"/>
      <c r="R350" s="52"/>
      <c r="S350" s="52"/>
      <c r="T350" s="52"/>
      <c r="U350" s="52"/>
      <c r="V350" s="52"/>
      <c r="W350" s="52"/>
      <c r="X350" s="52"/>
      <c r="Y350" s="52"/>
      <c r="Z350" s="76"/>
    </row>
    <row r="351" spans="1:26" s="77" customFormat="1" ht="12.75" customHeight="1">
      <c r="A351" s="52"/>
      <c r="B351" s="53"/>
      <c r="C351" s="79"/>
      <c r="D351" s="87" t="s">
        <v>262</v>
      </c>
      <c r="E351" s="318" t="str">
        <f>Translations!$B$124</f>
        <v>Total uncertainty (k=2)</v>
      </c>
      <c r="F351" s="318"/>
      <c r="G351" s="318"/>
      <c r="H351" s="318"/>
      <c r="I351" s="346"/>
      <c r="J351" s="119">
        <f>IF(J350="","",J350*2)</f>
      </c>
      <c r="L351" s="80"/>
      <c r="M351" s="80"/>
      <c r="N351" s="80"/>
      <c r="O351" s="55"/>
      <c r="P351" s="52"/>
      <c r="Q351" s="52"/>
      <c r="R351" s="52"/>
      <c r="S351" s="52"/>
      <c r="T351" s="52"/>
      <c r="U351" s="52"/>
      <c r="V351" s="52"/>
      <c r="W351" s="121"/>
      <c r="X351" s="121"/>
      <c r="Y351" s="121"/>
      <c r="Z351" s="76"/>
    </row>
    <row r="352" spans="1:26" s="77" customFormat="1" ht="25.5" customHeight="1">
      <c r="A352" s="52"/>
      <c r="B352" s="53"/>
      <c r="C352" s="79"/>
      <c r="D352" s="16"/>
      <c r="E352" s="311" t="str">
        <f>Translations!$B$114</f>
        <v>This is the overall uncertainty associated with the annual quantity. The value displayed here is the uncertainty which has to be compared with the threshold of the required tier to check compliance.</v>
      </c>
      <c r="F352" s="311"/>
      <c r="G352" s="311"/>
      <c r="H352" s="311"/>
      <c r="I352" s="311"/>
      <c r="J352" s="311"/>
      <c r="K352" s="311"/>
      <c r="L352" s="80"/>
      <c r="M352" s="80"/>
      <c r="N352" s="80"/>
      <c r="O352" s="55"/>
      <c r="P352" s="52"/>
      <c r="Q352" s="52"/>
      <c r="R352" s="52"/>
      <c r="S352" s="52"/>
      <c r="T352" s="52"/>
      <c r="U352" s="52"/>
      <c r="V352" s="52"/>
      <c r="W352" s="52"/>
      <c r="X352" s="52"/>
      <c r="Y352" s="52"/>
      <c r="Z352" s="76"/>
    </row>
    <row r="353" spans="1:31" ht="12.75" customHeight="1" thickBot="1">
      <c r="A353" s="65"/>
      <c r="B353" s="53"/>
      <c r="C353" s="66"/>
      <c r="D353" s="67"/>
      <c r="E353" s="68"/>
      <c r="F353" s="69"/>
      <c r="G353" s="70"/>
      <c r="H353" s="70"/>
      <c r="I353" s="70"/>
      <c r="J353" s="70"/>
      <c r="K353" s="70"/>
      <c r="L353" s="70"/>
      <c r="M353" s="70"/>
      <c r="N353" s="70"/>
      <c r="O353" s="71"/>
      <c r="P353" s="72"/>
      <c r="Q353" s="72"/>
      <c r="R353" s="72"/>
      <c r="S353" s="72"/>
      <c r="T353" s="72"/>
      <c r="U353" s="72"/>
      <c r="V353" s="72"/>
      <c r="W353" s="73"/>
      <c r="X353" s="73"/>
      <c r="Y353" s="73"/>
      <c r="Z353" s="74"/>
      <c r="AA353" s="75"/>
      <c r="AB353" s="75"/>
      <c r="AC353" s="75"/>
      <c r="AD353" s="75"/>
      <c r="AE353" s="75"/>
    </row>
    <row r="354" spans="1:26" s="77" customFormat="1" ht="12.75" customHeight="1" thickBot="1">
      <c r="A354" s="52"/>
      <c r="B354" s="53"/>
      <c r="C354" s="16"/>
      <c r="D354" s="16"/>
      <c r="E354" s="16"/>
      <c r="F354" s="16"/>
      <c r="G354" s="16"/>
      <c r="H354" s="16"/>
      <c r="I354" s="16"/>
      <c r="J354" s="16"/>
      <c r="K354" s="16"/>
      <c r="L354" s="16"/>
      <c r="M354" s="16"/>
      <c r="N354" s="16"/>
      <c r="O354" s="55"/>
      <c r="P354" s="52"/>
      <c r="Q354" s="52"/>
      <c r="R354" s="52"/>
      <c r="S354" s="52"/>
      <c r="T354" s="52"/>
      <c r="U354" s="52"/>
      <c r="V354" s="52"/>
      <c r="W354" s="52"/>
      <c r="X354" s="52"/>
      <c r="Y354" s="52"/>
      <c r="Z354" s="76"/>
    </row>
    <row r="355" spans="1:26" s="77" customFormat="1" ht="15.75" customHeight="1" thickBot="1">
      <c r="A355" s="52"/>
      <c r="B355" s="53"/>
      <c r="C355" s="78">
        <f>C317+1</f>
        <v>10</v>
      </c>
      <c r="D355" s="16"/>
      <c r="E355" s="324" t="str">
        <f>Translations!$B$53</f>
        <v>This is an optional tool for calculating the uncertainty associated with the measurement of annual quantities</v>
      </c>
      <c r="F355" s="324"/>
      <c r="G355" s="324"/>
      <c r="H355" s="324"/>
      <c r="I355" s="324"/>
      <c r="J355" s="324"/>
      <c r="K355" s="324"/>
      <c r="L355" s="324"/>
      <c r="M355" s="324"/>
      <c r="N355" s="324"/>
      <c r="O355" s="55"/>
      <c r="P355" s="52"/>
      <c r="Q355" s="52"/>
      <c r="R355" s="52"/>
      <c r="S355" s="52"/>
      <c r="T355" s="52"/>
      <c r="U355" s="52"/>
      <c r="V355" s="52"/>
      <c r="W355" s="52"/>
      <c r="X355" s="52"/>
      <c r="Y355" s="52"/>
      <c r="Z355" s="76"/>
    </row>
    <row r="356" spans="1:26" s="77" customFormat="1" ht="4.5" customHeight="1">
      <c r="A356" s="52"/>
      <c r="B356" s="53"/>
      <c r="C356" s="79"/>
      <c r="D356" s="16"/>
      <c r="E356" s="80"/>
      <c r="F356" s="80"/>
      <c r="G356" s="80"/>
      <c r="H356" s="80"/>
      <c r="I356" s="80"/>
      <c r="J356" s="80"/>
      <c r="K356" s="80"/>
      <c r="L356" s="80"/>
      <c r="M356" s="80"/>
      <c r="N356" s="80"/>
      <c r="O356" s="55"/>
      <c r="P356" s="52"/>
      <c r="Q356" s="52"/>
      <c r="R356" s="52"/>
      <c r="S356" s="52"/>
      <c r="T356" s="52"/>
      <c r="U356" s="52"/>
      <c r="V356" s="52"/>
      <c r="W356" s="52"/>
      <c r="X356" s="52"/>
      <c r="Y356" s="52"/>
      <c r="Z356" s="76"/>
    </row>
    <row r="357" spans="1:26" s="77" customFormat="1" ht="12.75" customHeight="1">
      <c r="A357" s="52"/>
      <c r="B357" s="53"/>
      <c r="C357" s="79"/>
      <c r="D357" s="16"/>
      <c r="E357" s="319" t="str">
        <f>Translations!$B$117</f>
        <v>Uncertainty related to the input quantity</v>
      </c>
      <c r="F357" s="312" t="str">
        <f>Translations!$B$68</f>
        <v>Please enter here the relative uncertainty associated with each measurement, expressed as %.</v>
      </c>
      <c r="G357" s="312"/>
      <c r="H357" s="312"/>
      <c r="I357" s="312"/>
      <c r="J357" s="312"/>
      <c r="K357" s="312"/>
      <c r="L357" s="312"/>
      <c r="M357" s="312"/>
      <c r="N357" s="312"/>
      <c r="O357" s="55"/>
      <c r="P357" s="52"/>
      <c r="Q357" s="52"/>
      <c r="R357" s="52"/>
      <c r="S357" s="52"/>
      <c r="T357" s="52"/>
      <c r="U357" s="52"/>
      <c r="V357" s="52"/>
      <c r="W357" s="52"/>
      <c r="X357" s="52"/>
      <c r="Y357" s="52"/>
      <c r="Z357" s="76"/>
    </row>
    <row r="358" spans="1:26" s="77" customFormat="1" ht="25.5" customHeight="1">
      <c r="A358" s="52"/>
      <c r="B358" s="53"/>
      <c r="C358" s="79"/>
      <c r="D358" s="16"/>
      <c r="E358" s="320"/>
      <c r="F358" s="312" t="str">
        <f>Translations!$B$70</f>
        <v>The uncertainty can be obtained from different sources, e.g. maximum permissible errors in service in legal metrological control, results from calibration, manufacturer's specification, etc.</v>
      </c>
      <c r="G358" s="312"/>
      <c r="H358" s="312"/>
      <c r="I358" s="312"/>
      <c r="J358" s="312"/>
      <c r="K358" s="312"/>
      <c r="L358" s="312"/>
      <c r="M358" s="312"/>
      <c r="N358" s="312"/>
      <c r="O358" s="55"/>
      <c r="P358" s="52"/>
      <c r="Q358" s="52"/>
      <c r="R358" s="52"/>
      <c r="S358" s="52"/>
      <c r="T358" s="52"/>
      <c r="U358" s="52"/>
      <c r="V358" s="52"/>
      <c r="W358" s="52"/>
      <c r="X358" s="52"/>
      <c r="Y358" s="52"/>
      <c r="Z358" s="76"/>
    </row>
    <row r="359" spans="1:26" s="77" customFormat="1" ht="25.5" customHeight="1">
      <c r="A359" s="52"/>
      <c r="B359" s="53"/>
      <c r="C359" s="79"/>
      <c r="D359" s="16"/>
      <c r="E359" s="321"/>
      <c r="F359" s="312" t="str">
        <f>Translations!$B$71</f>
        <v>The type of uncertainty distribution and the coverage (standard or expanded) associated with that percentage will have to be provided in the following columns (see below.)</v>
      </c>
      <c r="G359" s="312"/>
      <c r="H359" s="312"/>
      <c r="I359" s="312"/>
      <c r="J359" s="312"/>
      <c r="K359" s="312"/>
      <c r="L359" s="312"/>
      <c r="M359" s="312"/>
      <c r="N359" s="312"/>
      <c r="O359" s="55"/>
      <c r="P359" s="52"/>
      <c r="Q359" s="52"/>
      <c r="R359" s="52"/>
      <c r="S359" s="52"/>
      <c r="T359" s="52"/>
      <c r="U359" s="52"/>
      <c r="V359" s="52"/>
      <c r="W359" s="52"/>
      <c r="X359" s="52"/>
      <c r="Y359" s="52"/>
      <c r="Z359" s="76"/>
    </row>
    <row r="360" spans="1:26" s="77" customFormat="1" ht="12.75" customHeight="1">
      <c r="A360" s="52"/>
      <c r="B360" s="53"/>
      <c r="C360" s="79"/>
      <c r="D360" s="16"/>
      <c r="E360" s="319" t="str">
        <f>Translations!$B$72</f>
        <v>Type of distribution</v>
      </c>
      <c r="F360" s="312" t="str">
        <f>Translations!$B$73</f>
        <v>Please enter here the relevant type of uncertainty distribution choosing one of the following from the drop-down list:</v>
      </c>
      <c r="G360" s="312"/>
      <c r="H360" s="312"/>
      <c r="I360" s="312"/>
      <c r="J360" s="312"/>
      <c r="K360" s="312"/>
      <c r="L360" s="312"/>
      <c r="M360" s="312"/>
      <c r="N360" s="312"/>
      <c r="O360" s="55"/>
      <c r="P360" s="52"/>
      <c r="Q360" s="52"/>
      <c r="R360" s="52"/>
      <c r="S360" s="52"/>
      <c r="T360" s="52"/>
      <c r="U360" s="52"/>
      <c r="V360" s="52"/>
      <c r="W360" s="52"/>
      <c r="X360" s="52"/>
      <c r="Y360" s="52"/>
      <c r="Z360" s="76"/>
    </row>
    <row r="361" spans="1:26" s="77" customFormat="1" ht="25.5" customHeight="1">
      <c r="A361" s="81"/>
      <c r="B361" s="53"/>
      <c r="C361" s="16"/>
      <c r="D361" s="16"/>
      <c r="E361" s="320"/>
      <c r="F361" s="86" t="s">
        <v>69</v>
      </c>
      <c r="G361" s="310" t="str">
        <f>Translations!$B$74</f>
        <v>normal distribution: this type of distribution typically occurs for uncertainties provided in calibration reports, manufacturer’s specifications and combined uncertainties.</v>
      </c>
      <c r="H361" s="310"/>
      <c r="I361" s="310"/>
      <c r="J361" s="310"/>
      <c r="K361" s="310"/>
      <c r="L361" s="310"/>
      <c r="M361" s="310"/>
      <c r="N361" s="310"/>
      <c r="O361" s="83"/>
      <c r="P361" s="84"/>
      <c r="Q361" s="84"/>
      <c r="R361" s="84"/>
      <c r="S361" s="84"/>
      <c r="T361" s="84"/>
      <c r="U361" s="84"/>
      <c r="V361" s="84"/>
      <c r="W361" s="85"/>
      <c r="X361" s="85"/>
      <c r="Y361" s="85"/>
      <c r="Z361" s="76"/>
    </row>
    <row r="362" spans="1:26" s="77" customFormat="1" ht="12.75" customHeight="1">
      <c r="A362" s="81"/>
      <c r="B362" s="53"/>
      <c r="C362" s="16"/>
      <c r="D362" s="16"/>
      <c r="E362" s="320"/>
      <c r="F362" s="86" t="s">
        <v>69</v>
      </c>
      <c r="G362" s="310" t="str">
        <f>Translations!$B$118</f>
        <v>rectangular distribution: this type of distribution typically occurs for maximum permissible errors, tolerances and uncertainties provided in reference books.
• Tolerances
• Reference book values</v>
      </c>
      <c r="H362" s="310"/>
      <c r="I362" s="310"/>
      <c r="J362" s="310"/>
      <c r="K362" s="310"/>
      <c r="L362" s="310"/>
      <c r="M362" s="310"/>
      <c r="N362" s="310"/>
      <c r="O362" s="83"/>
      <c r="P362" s="84"/>
      <c r="Q362" s="84"/>
      <c r="R362" s="84"/>
      <c r="S362" s="84"/>
      <c r="T362" s="84"/>
      <c r="U362" s="84"/>
      <c r="V362" s="84"/>
      <c r="W362" s="85"/>
      <c r="X362" s="85"/>
      <c r="Y362" s="85"/>
      <c r="Z362" s="76"/>
    </row>
    <row r="363" spans="1:26" s="77" customFormat="1" ht="25.5" customHeight="1">
      <c r="A363" s="81"/>
      <c r="B363" s="53"/>
      <c r="C363" s="16"/>
      <c r="D363" s="16"/>
      <c r="E363" s="320"/>
      <c r="F363" s="86" t="s">
        <v>69</v>
      </c>
      <c r="G363" s="310" t="str">
        <f>Translations!$B$76</f>
        <v>triangular distribution: this type of distribution is typically used e.g. where there is only limited sample data for a population, cases where the relationship between variables is known but data is scarce, etc.</v>
      </c>
      <c r="H363" s="310"/>
      <c r="I363" s="310"/>
      <c r="J363" s="310"/>
      <c r="K363" s="310"/>
      <c r="L363" s="310"/>
      <c r="M363" s="310"/>
      <c r="N363" s="310"/>
      <c r="O363" s="83"/>
      <c r="P363" s="84"/>
      <c r="Q363" s="84"/>
      <c r="R363" s="84"/>
      <c r="S363" s="84"/>
      <c r="T363" s="84"/>
      <c r="U363" s="84"/>
      <c r="V363" s="84"/>
      <c r="W363" s="85"/>
      <c r="X363" s="85"/>
      <c r="Y363" s="85"/>
      <c r="Z363" s="76"/>
    </row>
    <row r="364" spans="1:26" s="77" customFormat="1" ht="12.75" customHeight="1">
      <c r="A364" s="81"/>
      <c r="B364" s="53"/>
      <c r="C364" s="16"/>
      <c r="D364" s="16"/>
      <c r="E364" s="321"/>
      <c r="F364" s="86" t="s">
        <v>69</v>
      </c>
      <c r="G364" s="315" t="str">
        <f>Translations!$B$119</f>
        <v>unknown distribution: if the distribution is unknown, a rectangular distribution is assumed.</v>
      </c>
      <c r="H364" s="315"/>
      <c r="I364" s="315"/>
      <c r="J364" s="315"/>
      <c r="K364" s="315"/>
      <c r="L364" s="315"/>
      <c r="M364" s="315"/>
      <c r="N364" s="315"/>
      <c r="O364" s="83"/>
      <c r="P364" s="84"/>
      <c r="Q364" s="84"/>
      <c r="R364" s="84"/>
      <c r="S364" s="84"/>
      <c r="T364" s="84"/>
      <c r="U364" s="84"/>
      <c r="V364" s="84"/>
      <c r="W364" s="85"/>
      <c r="X364" s="85"/>
      <c r="Y364" s="85"/>
      <c r="Z364" s="76"/>
    </row>
    <row r="365" spans="1:26" s="77" customFormat="1" ht="12.75" customHeight="1">
      <c r="A365" s="52"/>
      <c r="B365" s="53"/>
      <c r="C365" s="79"/>
      <c r="D365" s="16"/>
      <c r="E365" s="319" t="str">
        <f>Translations!$B$78</f>
        <v>Standard or expanded uncertainty?</v>
      </c>
      <c r="F365" s="312" t="str">
        <f>Translations!$B$79</f>
        <v>For normal distributions, please enter here whether the uncertainty provided is the standard (1σ, k=1, 68%) or expanded (2σ, k=2, 95%) uncertainty.</v>
      </c>
      <c r="G365" s="312"/>
      <c r="H365" s="312"/>
      <c r="I365" s="312"/>
      <c r="J365" s="312"/>
      <c r="K365" s="312"/>
      <c r="L365" s="312"/>
      <c r="M365" s="312"/>
      <c r="N365" s="312"/>
      <c r="O365" s="55"/>
      <c r="P365" s="52"/>
      <c r="Q365" s="52"/>
      <c r="R365" s="52"/>
      <c r="S365" s="52"/>
      <c r="T365" s="52"/>
      <c r="U365" s="52"/>
      <c r="V365" s="52"/>
      <c r="W365" s="52"/>
      <c r="X365" s="52"/>
      <c r="Y365" s="52"/>
      <c r="Z365" s="76"/>
    </row>
    <row r="366" spans="1:26" s="77" customFormat="1" ht="25.5" customHeight="1">
      <c r="A366" s="52"/>
      <c r="B366" s="53"/>
      <c r="C366" s="79"/>
      <c r="D366" s="16"/>
      <c r="E366" s="321"/>
      <c r="F366" s="312" t="str">
        <f>Translations!$B$80</f>
        <v>For all other types of distribution, entries here are not relevant and the cell will be greyed out.</v>
      </c>
      <c r="G366" s="312"/>
      <c r="H366" s="312"/>
      <c r="I366" s="312"/>
      <c r="J366" s="312"/>
      <c r="K366" s="312"/>
      <c r="L366" s="312"/>
      <c r="M366" s="312"/>
      <c r="N366" s="312"/>
      <c r="O366" s="55"/>
      <c r="P366" s="52"/>
      <c r="Q366" s="52"/>
      <c r="R366" s="52"/>
      <c r="S366" s="52"/>
      <c r="T366" s="52"/>
      <c r="U366" s="52"/>
      <c r="V366" s="52"/>
      <c r="W366" s="52"/>
      <c r="X366" s="52"/>
      <c r="Y366" s="52"/>
      <c r="Z366" s="76"/>
    </row>
    <row r="367" spans="1:26" s="77" customFormat="1" ht="25.5" customHeight="1">
      <c r="A367" s="52"/>
      <c r="B367" s="53"/>
      <c r="C367" s="79"/>
      <c r="D367" s="16"/>
      <c r="E367" s="319" t="str">
        <f>Translations!$B$81</f>
        <v>Value "in service"?</v>
      </c>
      <c r="F367" s="312" t="str">
        <f>Translations!$B$82</f>
        <v>Please select here if the uncertainty provided is the uncertainty "in service" or not. "In service" means that the uncertainty specified takes into account all parameters contributing to the uncertainty of the measuring instrument under its use specification, e.g. drift.</v>
      </c>
      <c r="G367" s="312"/>
      <c r="H367" s="312"/>
      <c r="I367" s="312"/>
      <c r="J367" s="312"/>
      <c r="K367" s="312"/>
      <c r="L367" s="312"/>
      <c r="M367" s="312"/>
      <c r="N367" s="312"/>
      <c r="O367" s="55"/>
      <c r="P367" s="52"/>
      <c r="Q367" s="52"/>
      <c r="R367" s="52"/>
      <c r="S367" s="52"/>
      <c r="T367" s="52"/>
      <c r="U367" s="52"/>
      <c r="V367" s="52"/>
      <c r="W367" s="52"/>
      <c r="X367" s="52"/>
      <c r="Y367" s="52"/>
      <c r="Z367" s="76"/>
    </row>
    <row r="368" spans="1:26" s="77" customFormat="1" ht="25.5" customHeight="1">
      <c r="A368" s="52"/>
      <c r="B368" s="53"/>
      <c r="C368" s="79"/>
      <c r="D368" s="16"/>
      <c r="E368" s="321"/>
      <c r="F368" s="312" t="str">
        <f>Translations!$B$83</f>
        <v>The uncertainty would be "not in service" if it relates e.g. to the maximum permissible error (but not in service), calibration certificates etc.</v>
      </c>
      <c r="G368" s="312"/>
      <c r="H368" s="312"/>
      <c r="I368" s="312"/>
      <c r="J368" s="312"/>
      <c r="K368" s="312"/>
      <c r="L368" s="312"/>
      <c r="M368" s="312"/>
      <c r="N368" s="312"/>
      <c r="O368" s="55"/>
      <c r="P368" s="52"/>
      <c r="Q368" s="52"/>
      <c r="R368" s="52"/>
      <c r="S368" s="52"/>
      <c r="T368" s="52"/>
      <c r="U368" s="52"/>
      <c r="V368" s="52"/>
      <c r="W368" s="52"/>
      <c r="X368" s="52"/>
      <c r="Y368" s="52"/>
      <c r="Z368" s="76"/>
    </row>
    <row r="369" spans="1:26" s="77" customFormat="1" ht="12.75" customHeight="1">
      <c r="A369" s="52"/>
      <c r="B369" s="53"/>
      <c r="C369" s="79"/>
      <c r="D369" s="16"/>
      <c r="E369" s="319" t="str">
        <f>Translations!$B$84</f>
        <v>Conversion factor to "in service"</v>
      </c>
      <c r="F369" s="312" t="str">
        <f>Translations!$B$85</f>
        <v>Please enter here the conversion factor for the uncertainty "in service". If "in service" is selected above, the cell will be greyed out and a value of 1 applied. </v>
      </c>
      <c r="G369" s="312"/>
      <c r="H369" s="312"/>
      <c r="I369" s="312"/>
      <c r="J369" s="312"/>
      <c r="K369" s="312"/>
      <c r="L369" s="312"/>
      <c r="M369" s="312"/>
      <c r="N369" s="312"/>
      <c r="O369" s="55"/>
      <c r="P369" s="52"/>
      <c r="Q369" s="52"/>
      <c r="R369" s="52"/>
      <c r="S369" s="52"/>
      <c r="T369" s="52"/>
      <c r="U369" s="52"/>
      <c r="V369" s="52"/>
      <c r="W369" s="52"/>
      <c r="X369" s="52"/>
      <c r="Y369" s="52"/>
      <c r="Z369" s="76"/>
    </row>
    <row r="370" spans="1:26" s="77" customFormat="1" ht="54.75" customHeight="1">
      <c r="A370" s="52"/>
      <c r="B370" s="53"/>
      <c r="C370" s="79"/>
      <c r="D370" s="16"/>
      <c r="E370" s="326"/>
      <c r="F370" s="336" t="str">
        <f>Translations!$B$86</f>
        <v>Further information on the application of a conversion factor can be found in GD4. E.g. if the uncertainty is obtained from calibration, it needs to take into account the conservative adjustment factor to account for its use specficiations (see Route CO-2a/2b in GD4) which typically is a factor of 2. If the uncertainty relates to maximum permissible errors (MPE) in legal metrological, please make sure you provide the uncertainty as the MPE "in service" (MPES) as specified (often twice the maximum permissible error, but not necessarily). Please note that for normal distributions this factor is additional and independent from the factor of 2 which converts the standard to the expanded uncertainty.</v>
      </c>
      <c r="G370" s="336"/>
      <c r="H370" s="336"/>
      <c r="I370" s="336"/>
      <c r="J370" s="336"/>
      <c r="K370" s="336"/>
      <c r="L370" s="336"/>
      <c r="M370" s="336"/>
      <c r="N370" s="336"/>
      <c r="O370" s="55"/>
      <c r="P370" s="52"/>
      <c r="Q370" s="52"/>
      <c r="R370" s="52"/>
      <c r="S370" s="52"/>
      <c r="T370" s="52"/>
      <c r="U370" s="52"/>
      <c r="V370" s="52"/>
      <c r="W370" s="52"/>
      <c r="X370" s="52"/>
      <c r="Y370" s="52"/>
      <c r="Z370" s="76"/>
    </row>
    <row r="371" spans="1:26" s="77" customFormat="1" ht="12.75" customHeight="1">
      <c r="A371" s="52"/>
      <c r="B371" s="53"/>
      <c r="C371" s="79"/>
      <c r="D371" s="16"/>
      <c r="E371" s="321"/>
      <c r="F371" s="340" t="str">
        <f>Translations!$B$87</f>
        <v>If no entries are made here, a value of 2 to convert the uncertainty to "in service" will be applied.</v>
      </c>
      <c r="G371" s="340"/>
      <c r="H371" s="340"/>
      <c r="I371" s="340"/>
      <c r="J371" s="340"/>
      <c r="K371" s="340"/>
      <c r="L371" s="340"/>
      <c r="M371" s="340"/>
      <c r="N371" s="340"/>
      <c r="O371" s="55"/>
      <c r="P371" s="52"/>
      <c r="Q371" s="52"/>
      <c r="R371" s="52"/>
      <c r="S371" s="52"/>
      <c r="T371" s="52"/>
      <c r="U371" s="52"/>
      <c r="V371" s="52"/>
      <c r="W371" s="52"/>
      <c r="X371" s="52"/>
      <c r="Y371" s="52"/>
      <c r="Z371" s="76"/>
    </row>
    <row r="372" spans="1:26" s="77" customFormat="1" ht="12.75" customHeight="1">
      <c r="A372" s="52"/>
      <c r="B372" s="53"/>
      <c r="C372" s="79"/>
      <c r="D372" s="16"/>
      <c r="E372" s="319" t="str">
        <f>Translations!$B$88</f>
        <v>Correlated or uncorrelated?</v>
      </c>
      <c r="F372" s="312" t="str">
        <f>Translations!$B$89</f>
        <v>Please enter here whether the individual measurements are correlated or uncorrelated. </v>
      </c>
      <c r="G372" s="312"/>
      <c r="H372" s="312"/>
      <c r="I372" s="312"/>
      <c r="J372" s="312"/>
      <c r="K372" s="312"/>
      <c r="L372" s="312"/>
      <c r="M372" s="312"/>
      <c r="N372" s="312"/>
      <c r="O372" s="55"/>
      <c r="P372" s="52"/>
      <c r="Q372" s="52"/>
      <c r="R372" s="52"/>
      <c r="S372" s="52"/>
      <c r="T372" s="52"/>
      <c r="U372" s="52"/>
      <c r="V372" s="52"/>
      <c r="W372" s="52"/>
      <c r="X372" s="52"/>
      <c r="Y372" s="52"/>
      <c r="Z372" s="76"/>
    </row>
    <row r="373" spans="1:26" s="77" customFormat="1" ht="49.5" customHeight="1">
      <c r="A373" s="52"/>
      <c r="B373" s="53"/>
      <c r="C373" s="79"/>
      <c r="D373" s="16"/>
      <c r="E373" s="320"/>
      <c r="F373" s="312" t="str">
        <f>Translations!$B$90</f>
        <v>Two measurements are correlated if e.g. the deviation from the "true value" is systematically in one direction and not randomly distributed. For instance, if legal metrological control guarantees an MPES of +/- 1%, it means that the "true value" can be assumed to be within that range of the values measured. However, it does not say if measurements may vary around that value between measurements or if they are always systematically max. +/-1% off. In the latter case measurements are correlated and deviations would not average out.</v>
      </c>
      <c r="G373" s="312"/>
      <c r="H373" s="312"/>
      <c r="I373" s="312"/>
      <c r="J373" s="312"/>
      <c r="K373" s="312"/>
      <c r="L373" s="312"/>
      <c r="M373" s="312"/>
      <c r="N373" s="312"/>
      <c r="O373" s="55"/>
      <c r="P373" s="52"/>
      <c r="Q373" s="52"/>
      <c r="R373" s="52"/>
      <c r="S373" s="52"/>
      <c r="T373" s="52"/>
      <c r="U373" s="52"/>
      <c r="V373" s="52"/>
      <c r="W373" s="52"/>
      <c r="X373" s="52"/>
      <c r="Y373" s="52"/>
      <c r="Z373" s="76"/>
    </row>
    <row r="374" spans="1:26" s="77" customFormat="1" ht="24" customHeight="1">
      <c r="A374" s="52"/>
      <c r="B374" s="53"/>
      <c r="C374" s="79"/>
      <c r="D374" s="16"/>
      <c r="E374" s="320"/>
      <c r="F374" s="312" t="str">
        <f>Translations!$B$91</f>
        <v>In practice, input quantities are often correlated because the same physical measurement standard, measuring instrument, reference date, or even measurement method is used in the estimation of their values.</v>
      </c>
      <c r="G374" s="312"/>
      <c r="H374" s="312"/>
      <c r="I374" s="312"/>
      <c r="J374" s="312"/>
      <c r="K374" s="312"/>
      <c r="L374" s="312"/>
      <c r="M374" s="312"/>
      <c r="N374" s="312"/>
      <c r="O374" s="55"/>
      <c r="P374" s="52"/>
      <c r="Q374" s="52"/>
      <c r="R374" s="52"/>
      <c r="S374" s="52"/>
      <c r="T374" s="52"/>
      <c r="U374" s="52"/>
      <c r="V374" s="52"/>
      <c r="W374" s="52"/>
      <c r="X374" s="52"/>
      <c r="Y374" s="52"/>
      <c r="Z374" s="76"/>
    </row>
    <row r="375" spans="1:26" s="77" customFormat="1" ht="24" customHeight="1">
      <c r="A375" s="52"/>
      <c r="B375" s="53"/>
      <c r="C375" s="79"/>
      <c r="D375" s="16"/>
      <c r="E375" s="320"/>
      <c r="F375" s="312" t="str">
        <f>Translations!$B$92</f>
        <v>Example: Each batch of a solid material purchased on the market is measured by the operator's weighbridge. In this case the measurements may have to be assumed as being correlated.</v>
      </c>
      <c r="G375" s="312"/>
      <c r="H375" s="312"/>
      <c r="I375" s="312"/>
      <c r="J375" s="312"/>
      <c r="K375" s="312"/>
      <c r="L375" s="312"/>
      <c r="M375" s="312"/>
      <c r="N375" s="312"/>
      <c r="O375" s="55"/>
      <c r="P375" s="52"/>
      <c r="Q375" s="52"/>
      <c r="R375" s="52"/>
      <c r="S375" s="52"/>
      <c r="T375" s="52"/>
      <c r="U375" s="52"/>
      <c r="V375" s="52"/>
      <c r="W375" s="52"/>
      <c r="X375" s="52"/>
      <c r="Y375" s="52"/>
      <c r="Z375" s="76"/>
    </row>
    <row r="376" spans="1:26" s="77" customFormat="1" ht="12.75" customHeight="1">
      <c r="A376" s="52"/>
      <c r="B376" s="53"/>
      <c r="C376" s="79"/>
      <c r="D376" s="16"/>
      <c r="E376" s="80"/>
      <c r="F376" s="80"/>
      <c r="G376" s="80"/>
      <c r="H376" s="80"/>
      <c r="I376" s="80"/>
      <c r="J376" s="80"/>
      <c r="K376" s="80"/>
      <c r="L376" s="80"/>
      <c r="M376" s="80"/>
      <c r="N376" s="80"/>
      <c r="O376" s="55"/>
      <c r="P376" s="52"/>
      <c r="Q376" s="52"/>
      <c r="R376" s="52"/>
      <c r="S376" s="52"/>
      <c r="T376" s="52"/>
      <c r="U376" s="52"/>
      <c r="V376" s="52"/>
      <c r="W376" s="52"/>
      <c r="X376" s="52"/>
      <c r="Y376" s="52"/>
      <c r="Z376" s="76"/>
    </row>
    <row r="377" spans="1:26" s="77" customFormat="1" ht="12.75" customHeight="1">
      <c r="A377" s="52"/>
      <c r="B377" s="53"/>
      <c r="C377" s="79"/>
      <c r="D377" s="87" t="s">
        <v>254</v>
      </c>
      <c r="E377" s="323" t="str">
        <f>Translations!$B$93</f>
        <v>Amount of fuel or material imported to/consumed within the installation</v>
      </c>
      <c r="F377" s="323"/>
      <c r="G377" s="323"/>
      <c r="H377" s="323"/>
      <c r="I377" s="323"/>
      <c r="J377" s="323"/>
      <c r="K377" s="323"/>
      <c r="L377" s="323"/>
      <c r="M377" s="323"/>
      <c r="N377" s="322"/>
      <c r="O377" s="55"/>
      <c r="P377" s="52"/>
      <c r="Q377" s="52"/>
      <c r="R377" s="52"/>
      <c r="S377" s="52"/>
      <c r="T377" s="52"/>
      <c r="U377" s="52"/>
      <c r="V377" s="52"/>
      <c r="W377" s="52"/>
      <c r="X377" s="52"/>
      <c r="Y377" s="52"/>
      <c r="Z377" s="76"/>
    </row>
    <row r="378" spans="1:26" s="77" customFormat="1" ht="37.5" customHeight="1">
      <c r="A378" s="52"/>
      <c r="B378" s="53"/>
      <c r="C378" s="79"/>
      <c r="D378" s="16"/>
      <c r="E378" s="347" t="str">
        <f>Translations!$B$120</f>
        <v>Input quantity - name of parameter</v>
      </c>
      <c r="F378" s="348"/>
      <c r="G378" s="348"/>
      <c r="H378" s="348"/>
      <c r="I378" s="349"/>
      <c r="J378" s="88" t="str">
        <f>Translations!$B$117</f>
        <v>Uncertainty related to the input quantity</v>
      </c>
      <c r="K378" s="88" t="str">
        <f>Translations!$B$72</f>
        <v>Type of distribution</v>
      </c>
      <c r="L378" s="88" t="str">
        <f>Translations!$B$78</f>
        <v>Standard or expanded uncertainty?</v>
      </c>
      <c r="M378" s="88" t="str">
        <f>Translations!$B$81</f>
        <v>Value "in service"?</v>
      </c>
      <c r="N378" s="88" t="str">
        <f>Translations!$B$84</f>
        <v>Conversion factor to "in service"</v>
      </c>
      <c r="O378" s="55"/>
      <c r="P378" s="52"/>
      <c r="Q378" s="52"/>
      <c r="R378" s="89" t="s">
        <v>226</v>
      </c>
      <c r="S378" s="89" t="s">
        <v>224</v>
      </c>
      <c r="T378" s="89" t="s">
        <v>225</v>
      </c>
      <c r="U378" s="89" t="s">
        <v>305</v>
      </c>
      <c r="V378" s="52" t="s">
        <v>242</v>
      </c>
      <c r="W378" s="89" t="s">
        <v>227</v>
      </c>
      <c r="X378" s="89" t="s">
        <v>228</v>
      </c>
      <c r="Y378" s="89" t="s">
        <v>306</v>
      </c>
      <c r="Z378" s="76"/>
    </row>
    <row r="379" spans="1:26" s="77" customFormat="1" ht="12.75" customHeight="1">
      <c r="A379" s="52"/>
      <c r="B379" s="53"/>
      <c r="C379" s="79"/>
      <c r="D379" s="90" t="s">
        <v>255</v>
      </c>
      <c r="E379" s="350"/>
      <c r="F379" s="351"/>
      <c r="G379" s="351"/>
      <c r="H379" s="351"/>
      <c r="I379" s="352"/>
      <c r="J379" s="3"/>
      <c r="K379" s="4"/>
      <c r="L379" s="4"/>
      <c r="M379" s="6"/>
      <c r="N379" s="186"/>
      <c r="O379" s="55"/>
      <c r="P379" s="52"/>
      <c r="Q379" s="52"/>
      <c r="R379" s="92">
        <f>IF(K379="",INDEX(EUconst_DistributionCorrection,1),INDEX(EUconst_DistributionCorrection,MATCH(K379,EUconst_DistributionType,0)))</f>
        <v>1</v>
      </c>
      <c r="S379" s="93">
        <f>IF(OR(L379="",K379=INDEX(EUconst_DistributionType,2),K379=INDEX(EUconst_DistributionType,3)),INDEX(EUconst_ConfidenceLevel,1),INDEX(EUconst_ConfidenceLevel,MATCH(L379,EUconst_UncertaintyType,0)))</f>
        <v>0.682689250166422</v>
      </c>
      <c r="T379" s="94">
        <f>IF(N379="",2,INDEX(EUconst_CorrelationFactor,MATCH(N379,EUconst_CorrelationType,0)))</f>
        <v>2</v>
      </c>
      <c r="U379" s="189">
        <f>IF(M379=INDEX(EUconst_InService,1),1,IF(N379="",2,N379))</f>
        <v>2</v>
      </c>
      <c r="V379" s="94">
        <f>IF(J385="",1,3-T385)</f>
        <v>1</v>
      </c>
      <c r="W379" s="135">
        <f>IF(J379="","",(J379*U379/R379/TINV(1-S379,10^6))^V379)</f>
      </c>
      <c r="X379" s="97" t="b">
        <f>OR(INDEX(EUconst_DistributionType,2)=K379,INDEX(EUconst_DistributionType,3)=K379)</f>
        <v>0</v>
      </c>
      <c r="Y379" s="97" t="b">
        <f>M379=INDEX(EUconst_InService,1)</f>
        <v>0</v>
      </c>
      <c r="Z379" s="76"/>
    </row>
    <row r="380" spans="1:26" s="77" customFormat="1" ht="12.75" customHeight="1">
      <c r="A380" s="52"/>
      <c r="B380" s="53"/>
      <c r="C380" s="79"/>
      <c r="D380" s="90" t="s">
        <v>256</v>
      </c>
      <c r="E380" s="341"/>
      <c r="F380" s="342"/>
      <c r="G380" s="342"/>
      <c r="H380" s="342"/>
      <c r="I380" s="343"/>
      <c r="J380" s="6"/>
      <c r="K380" s="7"/>
      <c r="L380" s="7"/>
      <c r="M380" s="6"/>
      <c r="N380" s="187"/>
      <c r="O380" s="55"/>
      <c r="P380" s="52"/>
      <c r="Q380" s="52"/>
      <c r="R380" s="92">
        <f>IF(K380="",INDEX(EUconst_DistributionCorrection,1),INDEX(EUconst_DistributionCorrection,MATCH(K380,EUconst_DistributionType,0)))</f>
        <v>1</v>
      </c>
      <c r="S380" s="93">
        <f>IF(OR(L380="",K380=INDEX(EUconst_DistributionType,2),K380=INDEX(EUconst_DistributionType,3)),INDEX(EUconst_ConfidenceLevel,1),INDEX(EUconst_ConfidenceLevel,MATCH(L380,EUconst_UncertaintyType,0)))</f>
        <v>0.682689250166422</v>
      </c>
      <c r="T380" s="94">
        <f>IF(N380="",2,INDEX(EUconst_CorrelationFactor,MATCH(N380,EUconst_CorrelationType,0)))</f>
        <v>2</v>
      </c>
      <c r="U380" s="189">
        <f>IF(M380=INDEX(EUconst_InService,1),1,IF(N380="",2,N380))</f>
        <v>2</v>
      </c>
      <c r="V380" s="94">
        <f>V379</f>
        <v>1</v>
      </c>
      <c r="W380" s="135">
        <f>IF(J380="","",(J380*U380/R380/TINV(1-S380,10^6))^V380)</f>
      </c>
      <c r="X380" s="97" t="b">
        <f>OR(INDEX(EUconst_DistributionType,2)=K380,INDEX(EUconst_DistributionType,3)=K380)</f>
        <v>0</v>
      </c>
      <c r="Y380" s="97" t="b">
        <f>M380=INDEX(EUconst_InService,1)</f>
        <v>0</v>
      </c>
      <c r="Z380" s="76"/>
    </row>
    <row r="381" spans="1:26" s="77" customFormat="1" ht="12.75" customHeight="1">
      <c r="A381" s="52"/>
      <c r="B381" s="53"/>
      <c r="C381" s="79"/>
      <c r="D381" s="90" t="s">
        <v>253</v>
      </c>
      <c r="E381" s="341"/>
      <c r="F381" s="342"/>
      <c r="G381" s="342"/>
      <c r="H381" s="342"/>
      <c r="I381" s="343"/>
      <c r="J381" s="6"/>
      <c r="K381" s="7"/>
      <c r="L381" s="7"/>
      <c r="M381" s="6"/>
      <c r="N381" s="187"/>
      <c r="O381" s="55"/>
      <c r="P381" s="52"/>
      <c r="Q381" s="52"/>
      <c r="R381" s="92">
        <f>IF(K381="",INDEX(EUconst_DistributionCorrection,1),INDEX(EUconst_DistributionCorrection,MATCH(K381,EUconst_DistributionType,0)))</f>
        <v>1</v>
      </c>
      <c r="S381" s="93">
        <f>IF(OR(L381="",K381=INDEX(EUconst_DistributionType,2),K381=INDEX(EUconst_DistributionType,3)),INDEX(EUconst_ConfidenceLevel,1),INDEX(EUconst_ConfidenceLevel,MATCH(L381,EUconst_UncertaintyType,0)))</f>
        <v>0.682689250166422</v>
      </c>
      <c r="T381" s="94">
        <f>IF(N381="",2,INDEX(EUconst_CorrelationFactor,MATCH(N381,EUconst_CorrelationType,0)))</f>
        <v>2</v>
      </c>
      <c r="U381" s="189">
        <f>IF(M381=INDEX(EUconst_InService,1),1,IF(N381="",2,N381))</f>
        <v>2</v>
      </c>
      <c r="V381" s="94">
        <f>V380</f>
        <v>1</v>
      </c>
      <c r="W381" s="135">
        <f>IF(J381="","",(J381*U381/R381/TINV(1-S381,10^6))^V381)</f>
      </c>
      <c r="X381" s="97" t="b">
        <f>OR(INDEX(EUconst_DistributionType,2)=K381,INDEX(EUconst_DistributionType,3)=K381)</f>
        <v>0</v>
      </c>
      <c r="Y381" s="97" t="b">
        <f>M381=INDEX(EUconst_InService,1)</f>
        <v>0</v>
      </c>
      <c r="Z381" s="76"/>
    </row>
    <row r="382" spans="1:26" s="77" customFormat="1" ht="12.75" customHeight="1">
      <c r="A382" s="52"/>
      <c r="B382" s="53"/>
      <c r="C382" s="79"/>
      <c r="D382" s="90" t="s">
        <v>257</v>
      </c>
      <c r="E382" s="341"/>
      <c r="F382" s="342"/>
      <c r="G382" s="342"/>
      <c r="H382" s="342"/>
      <c r="I382" s="343"/>
      <c r="J382" s="6"/>
      <c r="K382" s="7"/>
      <c r="L382" s="7"/>
      <c r="M382" s="6"/>
      <c r="N382" s="187"/>
      <c r="O382" s="55"/>
      <c r="P382" s="52"/>
      <c r="Q382" s="52"/>
      <c r="R382" s="92">
        <f>IF(K382="",INDEX(EUconst_DistributionCorrection,1),INDEX(EUconst_DistributionCorrection,MATCH(K382,EUconst_DistributionType,0)))</f>
        <v>1</v>
      </c>
      <c r="S382" s="93">
        <f>IF(OR(L382="",K382=INDEX(EUconst_DistributionType,2),K382=INDEX(EUconst_DistributionType,3)),INDEX(EUconst_ConfidenceLevel,1),INDEX(EUconst_ConfidenceLevel,MATCH(L382,EUconst_UncertaintyType,0)))</f>
        <v>0.682689250166422</v>
      </c>
      <c r="T382" s="94">
        <f>IF(N382="",2,INDEX(EUconst_CorrelationFactor,MATCH(N382,EUconst_CorrelationType,0)))</f>
        <v>2</v>
      </c>
      <c r="U382" s="189">
        <f>IF(M382=INDEX(EUconst_InService,1),1,IF(N382="",2,N382))</f>
        <v>2</v>
      </c>
      <c r="V382" s="94">
        <f>V381</f>
        <v>1</v>
      </c>
      <c r="W382" s="135">
        <f>IF(J382="","",(J382*U382/R382/TINV(1-S382,10^6))^V382)</f>
      </c>
      <c r="X382" s="97" t="b">
        <f>OR(INDEX(EUconst_DistributionType,2)=K382,INDEX(EUconst_DistributionType,3)=K382)</f>
        <v>0</v>
      </c>
      <c r="Y382" s="97" t="b">
        <f>M382=INDEX(EUconst_InService,1)</f>
        <v>0</v>
      </c>
      <c r="Z382" s="76"/>
    </row>
    <row r="383" spans="1:26" s="77" customFormat="1" ht="12.75" customHeight="1">
      <c r="A383" s="52"/>
      <c r="B383" s="53"/>
      <c r="C383" s="79"/>
      <c r="D383" s="90" t="s">
        <v>258</v>
      </c>
      <c r="E383" s="341"/>
      <c r="F383" s="342"/>
      <c r="G383" s="342"/>
      <c r="H383" s="342"/>
      <c r="I383" s="343"/>
      <c r="J383" s="9"/>
      <c r="K383" s="10"/>
      <c r="L383" s="10"/>
      <c r="M383" s="9"/>
      <c r="N383" s="188"/>
      <c r="O383" s="55"/>
      <c r="P383" s="52"/>
      <c r="Q383" s="52"/>
      <c r="R383" s="92">
        <f>IF(K383="",INDEX(EUconst_DistributionCorrection,1),INDEX(EUconst_DistributionCorrection,MATCH(K383,EUconst_DistributionType,0)))</f>
        <v>1</v>
      </c>
      <c r="S383" s="93">
        <f>IF(OR(L383="",K383=INDEX(EUconst_DistributionType,2),K383=INDEX(EUconst_DistributionType,3)),INDEX(EUconst_ConfidenceLevel,1),INDEX(EUconst_ConfidenceLevel,MATCH(L383,EUconst_UncertaintyType,0)))</f>
        <v>0.682689250166422</v>
      </c>
      <c r="T383" s="94">
        <f>IF(N383="",2,INDEX(EUconst_CorrelationFactor,MATCH(N383,EUconst_CorrelationType,0)))</f>
        <v>2</v>
      </c>
      <c r="U383" s="189">
        <f>IF(M383=INDEX(EUconst_InService,1),1,IF(N383="",2,N383))</f>
        <v>2</v>
      </c>
      <c r="V383" s="94">
        <f>V382</f>
        <v>1</v>
      </c>
      <c r="W383" s="135">
        <f>IF(J383="","",(J383*U383/R383/TINV(1-S383,10^6))^V383)</f>
      </c>
      <c r="X383" s="97" t="b">
        <f>OR(INDEX(EUconst_DistributionType,2)=K383,INDEX(EUconst_DistributionType,3)=K383)</f>
        <v>0</v>
      </c>
      <c r="Y383" s="97" t="b">
        <f>M383=INDEX(EUconst_InService,1)</f>
        <v>0</v>
      </c>
      <c r="Z383" s="76">
        <f>IF(H383="","",ABS(I383)^T383*(ABS(H383)*J383/R383/TINV(1-S383,10^6))^2)</f>
      </c>
    </row>
    <row r="384" spans="1:26" s="77" customFormat="1" ht="4.5" customHeight="1">
      <c r="A384" s="52"/>
      <c r="B384" s="53"/>
      <c r="C384" s="79"/>
      <c r="D384" s="16"/>
      <c r="E384" s="80"/>
      <c r="F384" s="80"/>
      <c r="G384" s="80"/>
      <c r="H384" s="80"/>
      <c r="I384" s="80"/>
      <c r="J384" s="80"/>
      <c r="K384" s="80"/>
      <c r="L384" s="80"/>
      <c r="M384" s="80"/>
      <c r="N384" s="80"/>
      <c r="O384" s="55"/>
      <c r="P384" s="52"/>
      <c r="Q384" s="52"/>
      <c r="R384" s="52"/>
      <c r="S384" s="52"/>
      <c r="T384" s="52"/>
      <c r="U384" s="52"/>
      <c r="V384" s="52"/>
      <c r="W384" s="52"/>
      <c r="X384" s="52"/>
      <c r="Y384" s="52"/>
      <c r="Z384" s="76"/>
    </row>
    <row r="385" spans="1:26" s="77" customFormat="1" ht="12.75" customHeight="1">
      <c r="A385" s="52"/>
      <c r="B385" s="53"/>
      <c r="C385" s="79"/>
      <c r="D385" s="87" t="s">
        <v>259</v>
      </c>
      <c r="E385" s="344" t="str">
        <f>Translations!$B$121</f>
        <v>Are inputs under a) correlated or uncorrelated?</v>
      </c>
      <c r="F385" s="344"/>
      <c r="G385" s="344"/>
      <c r="H385" s="344"/>
      <c r="I385" s="345"/>
      <c r="J385" s="12"/>
      <c r="O385" s="55"/>
      <c r="P385" s="52"/>
      <c r="Q385" s="52"/>
      <c r="R385" s="52"/>
      <c r="S385" s="52"/>
      <c r="T385" s="94">
        <f>IF(J385="",2,INDEX(EUconst_CorrelationFactor,MATCH(J385,EUconst_CorrelationType,0)))</f>
        <v>2</v>
      </c>
      <c r="U385" s="52"/>
      <c r="V385" s="52"/>
      <c r="W385" s="52"/>
      <c r="X385" s="52"/>
      <c r="Y385" s="52"/>
      <c r="Z385" s="76"/>
    </row>
    <row r="386" spans="1:26" s="77" customFormat="1" ht="25.5" customHeight="1">
      <c r="A386" s="52"/>
      <c r="B386" s="53"/>
      <c r="C386" s="79"/>
      <c r="D386" s="87"/>
      <c r="E386" s="310" t="str">
        <f>Translations!$B$122</f>
        <v>Please indicate here if the inputs i. to v. under point a) are correlated or uncorrelated. If left empty, it is assumed that the input quantities are correlated.</v>
      </c>
      <c r="F386" s="310"/>
      <c r="G386" s="310"/>
      <c r="H386" s="310"/>
      <c r="I386" s="310"/>
      <c r="J386" s="310"/>
      <c r="K386" s="310"/>
      <c r="O386" s="55"/>
      <c r="P386" s="52"/>
      <c r="Q386" s="52"/>
      <c r="R386" s="52"/>
      <c r="S386" s="52"/>
      <c r="T386" s="106"/>
      <c r="U386" s="52"/>
      <c r="V386" s="52"/>
      <c r="W386" s="52"/>
      <c r="X386" s="52"/>
      <c r="Y386" s="52"/>
      <c r="Z386" s="76"/>
    </row>
    <row r="387" spans="1:26" s="77" customFormat="1" ht="4.5" customHeight="1">
      <c r="A387" s="52"/>
      <c r="B387" s="53"/>
      <c r="C387" s="79"/>
      <c r="D387" s="16"/>
      <c r="E387" s="80"/>
      <c r="F387" s="80"/>
      <c r="G387" s="80"/>
      <c r="H387" s="80"/>
      <c r="J387" s="80"/>
      <c r="K387" s="80"/>
      <c r="O387" s="55"/>
      <c r="P387" s="52"/>
      <c r="Q387" s="52"/>
      <c r="R387" s="52"/>
      <c r="S387" s="52"/>
      <c r="T387" s="52"/>
      <c r="U387" s="52"/>
      <c r="V387" s="52"/>
      <c r="W387" s="52"/>
      <c r="X387" s="52"/>
      <c r="Y387" s="52"/>
      <c r="Z387" s="76"/>
    </row>
    <row r="388" spans="1:26" s="77" customFormat="1" ht="12.75" customHeight="1">
      <c r="A388" s="52"/>
      <c r="B388" s="53"/>
      <c r="C388" s="79"/>
      <c r="D388" s="87" t="s">
        <v>260</v>
      </c>
      <c r="E388" s="318" t="str">
        <f>Translations!$B$123</f>
        <v>Total uncertainty (k=1)</v>
      </c>
      <c r="F388" s="318"/>
      <c r="G388" s="318"/>
      <c r="H388" s="318"/>
      <c r="I388" s="346"/>
      <c r="J388" s="116">
        <f>IF(COUNT(W379:W383)=0,"",SUM(W379:W383)^(1/(3-T385)))</f>
      </c>
      <c r="L388" s="80"/>
      <c r="M388" s="117"/>
      <c r="N388" s="80"/>
      <c r="O388" s="55"/>
      <c r="P388" s="52"/>
      <c r="Q388" s="52"/>
      <c r="R388" s="52"/>
      <c r="S388" s="52"/>
      <c r="T388" s="52"/>
      <c r="U388" s="52"/>
      <c r="V388" s="52"/>
      <c r="W388" s="52"/>
      <c r="X388" s="52"/>
      <c r="Y388" s="52"/>
      <c r="Z388" s="76"/>
    </row>
    <row r="389" spans="1:26" s="77" customFormat="1" ht="12.75" customHeight="1">
      <c r="A389" s="52"/>
      <c r="B389" s="53"/>
      <c r="C389" s="79"/>
      <c r="D389" s="87" t="s">
        <v>262</v>
      </c>
      <c r="E389" s="318" t="str">
        <f>Translations!$B$124</f>
        <v>Total uncertainty (k=2)</v>
      </c>
      <c r="F389" s="318"/>
      <c r="G389" s="318"/>
      <c r="H389" s="318"/>
      <c r="I389" s="346"/>
      <c r="J389" s="119">
        <f>IF(J388="","",J388*2)</f>
      </c>
      <c r="L389" s="80"/>
      <c r="M389" s="80"/>
      <c r="N389" s="80"/>
      <c r="O389" s="55"/>
      <c r="P389" s="52"/>
      <c r="Q389" s="52"/>
      <c r="R389" s="52"/>
      <c r="S389" s="52"/>
      <c r="T389" s="52"/>
      <c r="U389" s="52"/>
      <c r="V389" s="52"/>
      <c r="W389" s="121"/>
      <c r="X389" s="121"/>
      <c r="Y389" s="121"/>
      <c r="Z389" s="76"/>
    </row>
    <row r="390" spans="1:26" s="77" customFormat="1" ht="25.5" customHeight="1">
      <c r="A390" s="52"/>
      <c r="B390" s="53"/>
      <c r="C390" s="79"/>
      <c r="D390" s="16"/>
      <c r="E390" s="311" t="str">
        <f>Translations!$B$114</f>
        <v>This is the overall uncertainty associated with the annual quantity. The value displayed here is the uncertainty which has to be compared with the threshold of the required tier to check compliance.</v>
      </c>
      <c r="F390" s="311"/>
      <c r="G390" s="311"/>
      <c r="H390" s="311"/>
      <c r="I390" s="311"/>
      <c r="J390" s="311"/>
      <c r="K390" s="311"/>
      <c r="L390" s="80"/>
      <c r="M390" s="80"/>
      <c r="N390" s="80"/>
      <c r="O390" s="55"/>
      <c r="P390" s="52"/>
      <c r="Q390" s="52"/>
      <c r="R390" s="52"/>
      <c r="S390" s="52"/>
      <c r="T390" s="52"/>
      <c r="U390" s="52"/>
      <c r="V390" s="52"/>
      <c r="W390" s="52"/>
      <c r="X390" s="52"/>
      <c r="Y390" s="52"/>
      <c r="Z390" s="76"/>
    </row>
    <row r="391" spans="1:31" ht="12.75" customHeight="1" thickBot="1">
      <c r="A391" s="65"/>
      <c r="B391" s="53"/>
      <c r="C391" s="66"/>
      <c r="D391" s="67"/>
      <c r="E391" s="68"/>
      <c r="F391" s="69"/>
      <c r="G391" s="70"/>
      <c r="H391" s="70"/>
      <c r="I391" s="70"/>
      <c r="J391" s="70"/>
      <c r="K391" s="70"/>
      <c r="L391" s="70"/>
      <c r="M391" s="70"/>
      <c r="N391" s="70"/>
      <c r="O391" s="71"/>
      <c r="P391" s="72"/>
      <c r="Q391" s="72"/>
      <c r="R391" s="72"/>
      <c r="S391" s="72"/>
      <c r="T391" s="72"/>
      <c r="U391" s="72"/>
      <c r="V391" s="72"/>
      <c r="W391" s="73"/>
      <c r="X391" s="73"/>
      <c r="Y391" s="73"/>
      <c r="Z391" s="74"/>
      <c r="AA391" s="75"/>
      <c r="AB391" s="75"/>
      <c r="AC391" s="75"/>
      <c r="AD391" s="75"/>
      <c r="AE391" s="75"/>
    </row>
    <row r="392" spans="1:25" ht="12.75">
      <c r="A392" s="122"/>
      <c r="B392" s="123"/>
      <c r="C392" s="124"/>
      <c r="D392" s="62"/>
      <c r="E392" s="125"/>
      <c r="F392" s="125"/>
      <c r="G392" s="125"/>
      <c r="H392" s="125"/>
      <c r="I392" s="125"/>
      <c r="J392" s="125"/>
      <c r="K392" s="125"/>
      <c r="L392" s="125"/>
      <c r="M392" s="125"/>
      <c r="N392" s="125"/>
      <c r="O392" s="126"/>
      <c r="P392" s="122"/>
      <c r="Q392" s="122"/>
      <c r="R392" s="122"/>
      <c r="S392" s="122"/>
      <c r="T392" s="122"/>
      <c r="U392" s="122"/>
      <c r="V392" s="122"/>
      <c r="W392" s="122"/>
      <c r="X392" s="122"/>
      <c r="Y392" s="122"/>
    </row>
    <row r="393" spans="1:25" ht="13.5" thickBot="1">
      <c r="A393" s="122"/>
      <c r="B393" s="127"/>
      <c r="C393" s="128"/>
      <c r="D393" s="129"/>
      <c r="E393" s="130"/>
      <c r="F393" s="130"/>
      <c r="G393" s="130"/>
      <c r="H393" s="130"/>
      <c r="I393" s="130"/>
      <c r="J393" s="130"/>
      <c r="K393" s="130"/>
      <c r="L393" s="130"/>
      <c r="M393" s="130"/>
      <c r="N393" s="130"/>
      <c r="O393" s="131"/>
      <c r="P393" s="122"/>
      <c r="Q393" s="122"/>
      <c r="R393" s="122"/>
      <c r="S393" s="122"/>
      <c r="T393" s="122"/>
      <c r="U393" s="122"/>
      <c r="V393" s="122"/>
      <c r="W393" s="122"/>
      <c r="X393" s="122"/>
      <c r="Y393" s="122"/>
    </row>
    <row r="394" spans="1:25" ht="12.75" hidden="1">
      <c r="A394" s="122" t="s">
        <v>36</v>
      </c>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row>
  </sheetData>
  <sheetProtection sheet="1" objects="1" scenarios="1" formatCells="0" formatColumns="0" formatRows="0"/>
  <mergeCells count="400">
    <mergeCell ref="E383:I383"/>
    <mergeCell ref="E385:I385"/>
    <mergeCell ref="E386:K386"/>
    <mergeCell ref="E388:I388"/>
    <mergeCell ref="E389:I389"/>
    <mergeCell ref="E390:K390"/>
    <mergeCell ref="E377:N377"/>
    <mergeCell ref="E378:I378"/>
    <mergeCell ref="E379:I379"/>
    <mergeCell ref="E380:I380"/>
    <mergeCell ref="E381:I381"/>
    <mergeCell ref="E382:I382"/>
    <mergeCell ref="E369:E371"/>
    <mergeCell ref="F369:N369"/>
    <mergeCell ref="F370:N370"/>
    <mergeCell ref="F371:N371"/>
    <mergeCell ref="E372:E375"/>
    <mergeCell ref="F372:N372"/>
    <mergeCell ref="F373:N373"/>
    <mergeCell ref="F374:N374"/>
    <mergeCell ref="F375:N375"/>
    <mergeCell ref="E365:E366"/>
    <mergeCell ref="F365:N365"/>
    <mergeCell ref="F366:N366"/>
    <mergeCell ref="E367:E368"/>
    <mergeCell ref="F367:N367"/>
    <mergeCell ref="F368:N368"/>
    <mergeCell ref="E357:E359"/>
    <mergeCell ref="F357:N357"/>
    <mergeCell ref="F358:N358"/>
    <mergeCell ref="F359:N359"/>
    <mergeCell ref="E360:E364"/>
    <mergeCell ref="F360:N360"/>
    <mergeCell ref="G361:N361"/>
    <mergeCell ref="G362:N362"/>
    <mergeCell ref="G363:N363"/>
    <mergeCell ref="G364:N364"/>
    <mergeCell ref="E347:I347"/>
    <mergeCell ref="E348:K348"/>
    <mergeCell ref="E350:I350"/>
    <mergeCell ref="E351:I351"/>
    <mergeCell ref="E352:K352"/>
    <mergeCell ref="E355:N355"/>
    <mergeCell ref="E340:I340"/>
    <mergeCell ref="E341:I341"/>
    <mergeCell ref="E342:I342"/>
    <mergeCell ref="E343:I343"/>
    <mergeCell ref="E344:I344"/>
    <mergeCell ref="E345:I345"/>
    <mergeCell ref="E334:E337"/>
    <mergeCell ref="F334:N334"/>
    <mergeCell ref="F335:N335"/>
    <mergeCell ref="F336:N336"/>
    <mergeCell ref="F337:N337"/>
    <mergeCell ref="E339:N339"/>
    <mergeCell ref="F28:N28"/>
    <mergeCell ref="F29:N29"/>
    <mergeCell ref="E36:I36"/>
    <mergeCell ref="E37:I37"/>
    <mergeCell ref="E331:E333"/>
    <mergeCell ref="F331:N331"/>
    <mergeCell ref="F332:N332"/>
    <mergeCell ref="F333:N333"/>
    <mergeCell ref="E48:K48"/>
    <mergeCell ref="E44:K44"/>
    <mergeCell ref="F23:N23"/>
    <mergeCell ref="F24:N24"/>
    <mergeCell ref="E30:E33"/>
    <mergeCell ref="F30:N30"/>
    <mergeCell ref="F31:N31"/>
    <mergeCell ref="F32:N32"/>
    <mergeCell ref="F33:N33"/>
    <mergeCell ref="E25:E26"/>
    <mergeCell ref="E27:E29"/>
    <mergeCell ref="F27:N27"/>
    <mergeCell ref="D8:N8"/>
    <mergeCell ref="E13:N13"/>
    <mergeCell ref="D6:N6"/>
    <mergeCell ref="M3:N3"/>
    <mergeCell ref="E4:F4"/>
    <mergeCell ref="G4:H4"/>
    <mergeCell ref="I4:J4"/>
    <mergeCell ref="K4:L4"/>
    <mergeCell ref="M4:N4"/>
    <mergeCell ref="B2:D4"/>
    <mergeCell ref="E2:F2"/>
    <mergeCell ref="G2:H2"/>
    <mergeCell ref="I2:J2"/>
    <mergeCell ref="K2:L2"/>
    <mergeCell ref="M2:N2"/>
    <mergeCell ref="E3:F3"/>
    <mergeCell ref="G3:H3"/>
    <mergeCell ref="I3:J3"/>
    <mergeCell ref="K3:L3"/>
    <mergeCell ref="F15:N15"/>
    <mergeCell ref="F16:N16"/>
    <mergeCell ref="F17:N17"/>
    <mergeCell ref="E18:E22"/>
    <mergeCell ref="F18:N18"/>
    <mergeCell ref="G19:N19"/>
    <mergeCell ref="D9:N9"/>
    <mergeCell ref="D10:N10"/>
    <mergeCell ref="E35:N35"/>
    <mergeCell ref="G20:N20"/>
    <mergeCell ref="G21:N21"/>
    <mergeCell ref="G22:N22"/>
    <mergeCell ref="E23:E24"/>
    <mergeCell ref="F25:N25"/>
    <mergeCell ref="F26:N26"/>
    <mergeCell ref="E15:E17"/>
    <mergeCell ref="E38:I38"/>
    <mergeCell ref="E39:I39"/>
    <mergeCell ref="E40:I40"/>
    <mergeCell ref="E41:I41"/>
    <mergeCell ref="E43:I43"/>
    <mergeCell ref="E51:N51"/>
    <mergeCell ref="E46:I46"/>
    <mergeCell ref="E47:I47"/>
    <mergeCell ref="E53:E55"/>
    <mergeCell ref="F53:N53"/>
    <mergeCell ref="F54:N54"/>
    <mergeCell ref="F55:N55"/>
    <mergeCell ref="E56:E60"/>
    <mergeCell ref="F56:N56"/>
    <mergeCell ref="G57:N57"/>
    <mergeCell ref="G58:N58"/>
    <mergeCell ref="G59:N59"/>
    <mergeCell ref="G60:N60"/>
    <mergeCell ref="E61:E62"/>
    <mergeCell ref="F61:N61"/>
    <mergeCell ref="F62:N62"/>
    <mergeCell ref="E63:E64"/>
    <mergeCell ref="F63:N63"/>
    <mergeCell ref="F64:N64"/>
    <mergeCell ref="E65:E67"/>
    <mergeCell ref="F65:N65"/>
    <mergeCell ref="F66:N66"/>
    <mergeCell ref="F67:N67"/>
    <mergeCell ref="E68:E71"/>
    <mergeCell ref="F68:N68"/>
    <mergeCell ref="F69:N69"/>
    <mergeCell ref="F70:N70"/>
    <mergeCell ref="F71:N71"/>
    <mergeCell ref="E73:N73"/>
    <mergeCell ref="E74:I74"/>
    <mergeCell ref="E75:I75"/>
    <mergeCell ref="E76:I76"/>
    <mergeCell ref="E77:I77"/>
    <mergeCell ref="E78:I78"/>
    <mergeCell ref="E79:I79"/>
    <mergeCell ref="E81:I81"/>
    <mergeCell ref="E82:K82"/>
    <mergeCell ref="E84:I84"/>
    <mergeCell ref="E85:I85"/>
    <mergeCell ref="E86:K86"/>
    <mergeCell ref="E89:N89"/>
    <mergeCell ref="E91:E93"/>
    <mergeCell ref="F91:N91"/>
    <mergeCell ref="F92:N92"/>
    <mergeCell ref="F93:N93"/>
    <mergeCell ref="E94:E98"/>
    <mergeCell ref="F94:N94"/>
    <mergeCell ref="G95:N95"/>
    <mergeCell ref="G96:N96"/>
    <mergeCell ref="G97:N97"/>
    <mergeCell ref="G98:N98"/>
    <mergeCell ref="E99:E100"/>
    <mergeCell ref="F99:N99"/>
    <mergeCell ref="F100:N100"/>
    <mergeCell ref="E101:E102"/>
    <mergeCell ref="F101:N101"/>
    <mergeCell ref="F102:N102"/>
    <mergeCell ref="E103:E105"/>
    <mergeCell ref="F103:N103"/>
    <mergeCell ref="F104:N104"/>
    <mergeCell ref="F105:N105"/>
    <mergeCell ref="E106:E109"/>
    <mergeCell ref="F106:N106"/>
    <mergeCell ref="F107:N107"/>
    <mergeCell ref="F108:N108"/>
    <mergeCell ref="F109:N109"/>
    <mergeCell ref="E111:N111"/>
    <mergeCell ref="E112:I112"/>
    <mergeCell ref="E113:I113"/>
    <mergeCell ref="E114:I114"/>
    <mergeCell ref="E115:I115"/>
    <mergeCell ref="E116:I116"/>
    <mergeCell ref="E117:I117"/>
    <mergeCell ref="E119:I119"/>
    <mergeCell ref="E120:K120"/>
    <mergeCell ref="E122:I122"/>
    <mergeCell ref="E123:I123"/>
    <mergeCell ref="E124:K124"/>
    <mergeCell ref="E127:N127"/>
    <mergeCell ref="E129:E131"/>
    <mergeCell ref="F129:N129"/>
    <mergeCell ref="F130:N130"/>
    <mergeCell ref="F131:N131"/>
    <mergeCell ref="E132:E136"/>
    <mergeCell ref="F132:N132"/>
    <mergeCell ref="G133:N133"/>
    <mergeCell ref="G134:N134"/>
    <mergeCell ref="G135:N135"/>
    <mergeCell ref="G136:N136"/>
    <mergeCell ref="E137:E138"/>
    <mergeCell ref="F137:N137"/>
    <mergeCell ref="F138:N138"/>
    <mergeCell ref="E139:E140"/>
    <mergeCell ref="F139:N139"/>
    <mergeCell ref="F140:N140"/>
    <mergeCell ref="E141:E143"/>
    <mergeCell ref="F141:N141"/>
    <mergeCell ref="F142:N142"/>
    <mergeCell ref="F143:N143"/>
    <mergeCell ref="E144:E147"/>
    <mergeCell ref="F144:N144"/>
    <mergeCell ref="F145:N145"/>
    <mergeCell ref="F146:N146"/>
    <mergeCell ref="F147:N147"/>
    <mergeCell ref="E149:N149"/>
    <mergeCell ref="E150:I150"/>
    <mergeCell ref="E151:I151"/>
    <mergeCell ref="E152:I152"/>
    <mergeCell ref="E153:I153"/>
    <mergeCell ref="E154:I154"/>
    <mergeCell ref="E155:I155"/>
    <mergeCell ref="E157:I157"/>
    <mergeCell ref="E158:K158"/>
    <mergeCell ref="E160:I160"/>
    <mergeCell ref="E161:I161"/>
    <mergeCell ref="E162:K162"/>
    <mergeCell ref="E165:N165"/>
    <mergeCell ref="E167:E169"/>
    <mergeCell ref="F167:N167"/>
    <mergeCell ref="F168:N168"/>
    <mergeCell ref="F169:N169"/>
    <mergeCell ref="E170:E174"/>
    <mergeCell ref="F170:N170"/>
    <mergeCell ref="G171:N171"/>
    <mergeCell ref="G172:N172"/>
    <mergeCell ref="G173:N173"/>
    <mergeCell ref="G174:N174"/>
    <mergeCell ref="E175:E176"/>
    <mergeCell ref="F175:N175"/>
    <mergeCell ref="F176:N176"/>
    <mergeCell ref="E177:E178"/>
    <mergeCell ref="F177:N177"/>
    <mergeCell ref="F178:N178"/>
    <mergeCell ref="E179:E181"/>
    <mergeCell ref="F179:N179"/>
    <mergeCell ref="F180:N180"/>
    <mergeCell ref="F181:N181"/>
    <mergeCell ref="E182:E185"/>
    <mergeCell ref="F182:N182"/>
    <mergeCell ref="F183:N183"/>
    <mergeCell ref="F184:N184"/>
    <mergeCell ref="F185:N185"/>
    <mergeCell ref="E187:N187"/>
    <mergeCell ref="E188:I188"/>
    <mergeCell ref="E189:I189"/>
    <mergeCell ref="E190:I190"/>
    <mergeCell ref="E191:I191"/>
    <mergeCell ref="E192:I192"/>
    <mergeCell ref="E193:I193"/>
    <mergeCell ref="E195:I195"/>
    <mergeCell ref="E196:K196"/>
    <mergeCell ref="E198:I198"/>
    <mergeCell ref="E199:I199"/>
    <mergeCell ref="E200:K200"/>
    <mergeCell ref="E203:N203"/>
    <mergeCell ref="E205:E207"/>
    <mergeCell ref="F205:N205"/>
    <mergeCell ref="F206:N206"/>
    <mergeCell ref="F207:N207"/>
    <mergeCell ref="E208:E212"/>
    <mergeCell ref="F208:N208"/>
    <mergeCell ref="G209:N209"/>
    <mergeCell ref="G210:N210"/>
    <mergeCell ref="G211:N211"/>
    <mergeCell ref="G212:N212"/>
    <mergeCell ref="E213:E214"/>
    <mergeCell ref="F213:N213"/>
    <mergeCell ref="F214:N214"/>
    <mergeCell ref="E215:E216"/>
    <mergeCell ref="F215:N215"/>
    <mergeCell ref="F216:N216"/>
    <mergeCell ref="E217:E219"/>
    <mergeCell ref="F217:N217"/>
    <mergeCell ref="F218:N218"/>
    <mergeCell ref="F219:N219"/>
    <mergeCell ref="E220:E223"/>
    <mergeCell ref="F220:N220"/>
    <mergeCell ref="F221:N221"/>
    <mergeCell ref="F222:N222"/>
    <mergeCell ref="F223:N223"/>
    <mergeCell ref="E225:N225"/>
    <mergeCell ref="E226:I226"/>
    <mergeCell ref="E227:I227"/>
    <mergeCell ref="E228:I228"/>
    <mergeCell ref="E229:I229"/>
    <mergeCell ref="E230:I230"/>
    <mergeCell ref="E231:I231"/>
    <mergeCell ref="E233:I233"/>
    <mergeCell ref="E234:K234"/>
    <mergeCell ref="E236:I236"/>
    <mergeCell ref="E237:I237"/>
    <mergeCell ref="E238:K238"/>
    <mergeCell ref="E241:N241"/>
    <mergeCell ref="E243:E245"/>
    <mergeCell ref="F243:N243"/>
    <mergeCell ref="F244:N244"/>
    <mergeCell ref="F245:N245"/>
    <mergeCell ref="E246:E250"/>
    <mergeCell ref="F246:N246"/>
    <mergeCell ref="G247:N247"/>
    <mergeCell ref="G248:N248"/>
    <mergeCell ref="G249:N249"/>
    <mergeCell ref="G250:N250"/>
    <mergeCell ref="E251:E252"/>
    <mergeCell ref="F251:N251"/>
    <mergeCell ref="F252:N252"/>
    <mergeCell ref="E253:E254"/>
    <mergeCell ref="F253:N253"/>
    <mergeCell ref="F254:N254"/>
    <mergeCell ref="E255:E257"/>
    <mergeCell ref="F255:N255"/>
    <mergeCell ref="F256:N256"/>
    <mergeCell ref="F257:N257"/>
    <mergeCell ref="E258:E261"/>
    <mergeCell ref="F258:N258"/>
    <mergeCell ref="F259:N259"/>
    <mergeCell ref="F260:N260"/>
    <mergeCell ref="F261:N261"/>
    <mergeCell ref="E263:N263"/>
    <mergeCell ref="E264:I264"/>
    <mergeCell ref="E265:I265"/>
    <mergeCell ref="E266:I266"/>
    <mergeCell ref="E267:I267"/>
    <mergeCell ref="E268:I268"/>
    <mergeCell ref="E269:I269"/>
    <mergeCell ref="E271:I271"/>
    <mergeCell ref="E272:K272"/>
    <mergeCell ref="E274:I274"/>
    <mergeCell ref="E275:I275"/>
    <mergeCell ref="E276:K276"/>
    <mergeCell ref="E279:N279"/>
    <mergeCell ref="E281:E283"/>
    <mergeCell ref="F281:N281"/>
    <mergeCell ref="F282:N282"/>
    <mergeCell ref="F283:N283"/>
    <mergeCell ref="E284:E288"/>
    <mergeCell ref="F284:N284"/>
    <mergeCell ref="G285:N285"/>
    <mergeCell ref="G286:N286"/>
    <mergeCell ref="G287:N287"/>
    <mergeCell ref="G288:N288"/>
    <mergeCell ref="E289:E290"/>
    <mergeCell ref="F289:N289"/>
    <mergeCell ref="F290:N290"/>
    <mergeCell ref="E291:E292"/>
    <mergeCell ref="F291:N291"/>
    <mergeCell ref="F292:N292"/>
    <mergeCell ref="E293:E295"/>
    <mergeCell ref="F293:N293"/>
    <mergeCell ref="F294:N294"/>
    <mergeCell ref="F295:N295"/>
    <mergeCell ref="E296:E299"/>
    <mergeCell ref="F296:N296"/>
    <mergeCell ref="F297:N297"/>
    <mergeCell ref="F298:N298"/>
    <mergeCell ref="F299:N299"/>
    <mergeCell ref="E301:N301"/>
    <mergeCell ref="E302:I302"/>
    <mergeCell ref="E303:I303"/>
    <mergeCell ref="E304:I304"/>
    <mergeCell ref="E305:I305"/>
    <mergeCell ref="E306:I306"/>
    <mergeCell ref="E307:I307"/>
    <mergeCell ref="E309:I309"/>
    <mergeCell ref="E310:K310"/>
    <mergeCell ref="E312:I312"/>
    <mergeCell ref="E313:I313"/>
    <mergeCell ref="E314:K314"/>
    <mergeCell ref="E317:N317"/>
    <mergeCell ref="E319:E321"/>
    <mergeCell ref="F319:N319"/>
    <mergeCell ref="F320:N320"/>
    <mergeCell ref="F321:N321"/>
    <mergeCell ref="E322:E326"/>
    <mergeCell ref="F322:N322"/>
    <mergeCell ref="G323:N323"/>
    <mergeCell ref="G324:N324"/>
    <mergeCell ref="G325:N325"/>
    <mergeCell ref="G326:N326"/>
    <mergeCell ref="E327:E328"/>
    <mergeCell ref="F327:N327"/>
    <mergeCell ref="F328:N328"/>
    <mergeCell ref="E329:E330"/>
    <mergeCell ref="F329:N329"/>
    <mergeCell ref="F330:N330"/>
  </mergeCells>
  <conditionalFormatting sqref="L40:L41">
    <cfRule type="expression" priority="79" dxfId="1" stopIfTrue="1">
      <formula>$X40</formula>
    </cfRule>
  </conditionalFormatting>
  <conditionalFormatting sqref="L37:L38">
    <cfRule type="expression" priority="76" dxfId="1" stopIfTrue="1">
      <formula>$X37</formula>
    </cfRule>
  </conditionalFormatting>
  <conditionalFormatting sqref="L39">
    <cfRule type="expression" priority="75" dxfId="1" stopIfTrue="1">
      <formula>$X39</formula>
    </cfRule>
  </conditionalFormatting>
  <conditionalFormatting sqref="N37:N41">
    <cfRule type="expression" priority="37" dxfId="1" stopIfTrue="1">
      <formula>$Y37</formula>
    </cfRule>
  </conditionalFormatting>
  <conditionalFormatting sqref="L78:L79">
    <cfRule type="expression" priority="36" dxfId="1" stopIfTrue="1">
      <formula>$X78</formula>
    </cfRule>
  </conditionalFormatting>
  <conditionalFormatting sqref="L75:L76">
    <cfRule type="expression" priority="35" dxfId="1" stopIfTrue="1">
      <formula>$X75</formula>
    </cfRule>
  </conditionalFormatting>
  <conditionalFormatting sqref="L77">
    <cfRule type="expression" priority="34" dxfId="1" stopIfTrue="1">
      <formula>$X77</formula>
    </cfRule>
  </conditionalFormatting>
  <conditionalFormatting sqref="N75:N79">
    <cfRule type="expression" priority="33" dxfId="1" stopIfTrue="1">
      <formula>$Y75</formula>
    </cfRule>
  </conditionalFormatting>
  <conditionalFormatting sqref="L116:L117">
    <cfRule type="expression" priority="32" dxfId="1" stopIfTrue="1">
      <formula>$X116</formula>
    </cfRule>
  </conditionalFormatting>
  <conditionalFormatting sqref="L113:L114">
    <cfRule type="expression" priority="31" dxfId="1" stopIfTrue="1">
      <formula>$X113</formula>
    </cfRule>
  </conditionalFormatting>
  <conditionalFormatting sqref="L115">
    <cfRule type="expression" priority="30" dxfId="1" stopIfTrue="1">
      <formula>$X115</formula>
    </cfRule>
  </conditionalFormatting>
  <conditionalFormatting sqref="N113:N117">
    <cfRule type="expression" priority="29" dxfId="1" stopIfTrue="1">
      <formula>$Y113</formula>
    </cfRule>
  </conditionalFormatting>
  <conditionalFormatting sqref="L154:L155">
    <cfRule type="expression" priority="28" dxfId="1" stopIfTrue="1">
      <formula>$X154</formula>
    </cfRule>
  </conditionalFormatting>
  <conditionalFormatting sqref="L151:L152">
    <cfRule type="expression" priority="27" dxfId="1" stopIfTrue="1">
      <formula>$X151</formula>
    </cfRule>
  </conditionalFormatting>
  <conditionalFormatting sqref="L153">
    <cfRule type="expression" priority="26" dxfId="1" stopIfTrue="1">
      <formula>$X153</formula>
    </cfRule>
  </conditionalFormatting>
  <conditionalFormatting sqref="N151:N155">
    <cfRule type="expression" priority="25" dxfId="1" stopIfTrue="1">
      <formula>$Y151</formula>
    </cfRule>
  </conditionalFormatting>
  <conditionalFormatting sqref="L192:L193">
    <cfRule type="expression" priority="24" dxfId="1" stopIfTrue="1">
      <formula>$X192</formula>
    </cfRule>
  </conditionalFormatting>
  <conditionalFormatting sqref="L189:L190">
    <cfRule type="expression" priority="23" dxfId="1" stopIfTrue="1">
      <formula>$X189</formula>
    </cfRule>
  </conditionalFormatting>
  <conditionalFormatting sqref="L191">
    <cfRule type="expression" priority="22" dxfId="1" stopIfTrue="1">
      <formula>$X191</formula>
    </cfRule>
  </conditionalFormatting>
  <conditionalFormatting sqref="N189:N193">
    <cfRule type="expression" priority="21" dxfId="1" stopIfTrue="1">
      <formula>$Y189</formula>
    </cfRule>
  </conditionalFormatting>
  <conditionalFormatting sqref="L230:L231">
    <cfRule type="expression" priority="20" dxfId="1" stopIfTrue="1">
      <formula>$X230</formula>
    </cfRule>
  </conditionalFormatting>
  <conditionalFormatting sqref="L227:L228">
    <cfRule type="expression" priority="19" dxfId="1" stopIfTrue="1">
      <formula>$X227</formula>
    </cfRule>
  </conditionalFormatting>
  <conditionalFormatting sqref="L229">
    <cfRule type="expression" priority="18" dxfId="1" stopIfTrue="1">
      <formula>$X229</formula>
    </cfRule>
  </conditionalFormatting>
  <conditionalFormatting sqref="N227:N231">
    <cfRule type="expression" priority="17" dxfId="1" stopIfTrue="1">
      <formula>$Y227</formula>
    </cfRule>
  </conditionalFormatting>
  <conditionalFormatting sqref="L268:L269">
    <cfRule type="expression" priority="16" dxfId="1" stopIfTrue="1">
      <formula>$X268</formula>
    </cfRule>
  </conditionalFormatting>
  <conditionalFormatting sqref="L265:L266">
    <cfRule type="expression" priority="15" dxfId="1" stopIfTrue="1">
      <formula>$X265</formula>
    </cfRule>
  </conditionalFormatting>
  <conditionalFormatting sqref="L267">
    <cfRule type="expression" priority="14" dxfId="1" stopIfTrue="1">
      <formula>$X267</formula>
    </cfRule>
  </conditionalFormatting>
  <conditionalFormatting sqref="N265:N269">
    <cfRule type="expression" priority="13" dxfId="1" stopIfTrue="1">
      <formula>$Y265</formula>
    </cfRule>
  </conditionalFormatting>
  <conditionalFormatting sqref="L306:L307">
    <cfRule type="expression" priority="12" dxfId="1" stopIfTrue="1">
      <formula>$X306</formula>
    </cfRule>
  </conditionalFormatting>
  <conditionalFormatting sqref="L303:L304">
    <cfRule type="expression" priority="11" dxfId="1" stopIfTrue="1">
      <formula>$X303</formula>
    </cfRule>
  </conditionalFormatting>
  <conditionalFormatting sqref="L305">
    <cfRule type="expression" priority="10" dxfId="1" stopIfTrue="1">
      <formula>$X305</formula>
    </cfRule>
  </conditionalFormatting>
  <conditionalFormatting sqref="N303:N307">
    <cfRule type="expression" priority="9" dxfId="1" stopIfTrue="1">
      <formula>$Y303</formula>
    </cfRule>
  </conditionalFormatting>
  <conditionalFormatting sqref="L344:L345">
    <cfRule type="expression" priority="8" dxfId="1" stopIfTrue="1">
      <formula>$X344</formula>
    </cfRule>
  </conditionalFormatting>
  <conditionalFormatting sqref="L341:L342">
    <cfRule type="expression" priority="7" dxfId="1" stopIfTrue="1">
      <formula>$X341</formula>
    </cfRule>
  </conditionalFormatting>
  <conditionalFormatting sqref="L343">
    <cfRule type="expression" priority="6" dxfId="1" stopIfTrue="1">
      <formula>$X343</formula>
    </cfRule>
  </conditionalFormatting>
  <conditionalFormatting sqref="N341:N345">
    <cfRule type="expression" priority="5" dxfId="1" stopIfTrue="1">
      <formula>$Y341</formula>
    </cfRule>
  </conditionalFormatting>
  <conditionalFormatting sqref="L382:L383">
    <cfRule type="expression" priority="4" dxfId="1" stopIfTrue="1">
      <formula>$X382</formula>
    </cfRule>
  </conditionalFormatting>
  <conditionalFormatting sqref="L379:L380">
    <cfRule type="expression" priority="3" dxfId="1" stopIfTrue="1">
      <formula>$X379</formula>
    </cfRule>
  </conditionalFormatting>
  <conditionalFormatting sqref="L381">
    <cfRule type="expression" priority="2" dxfId="1" stopIfTrue="1">
      <formula>$X381</formula>
    </cfRule>
  </conditionalFormatting>
  <conditionalFormatting sqref="N379:N383">
    <cfRule type="expression" priority="1" dxfId="1" stopIfTrue="1">
      <formula>$Y379</formula>
    </cfRule>
  </conditionalFormatting>
  <dataValidations count="5">
    <dataValidation type="list" allowBlank="1" showInputMessage="1" showErrorMessage="1" sqref="J43 J81 J119 J157 J195 J233 J271 J309 J347 J385">
      <formula1>EUconst_CorrelationType</formula1>
    </dataValidation>
    <dataValidation type="list" allowBlank="1" showInputMessage="1" showErrorMessage="1" sqref="K37:K41 L42 K75:K79 L80 K113:K117 L118 K151:K155 L156 K189:K193 L194 K227:K231 L232 K265:K269 L270 K303:K307 L308 K341:K345 L346 K379:K383 L384">
      <formula1>EUconst_DistributionType</formula1>
    </dataValidation>
    <dataValidation type="list" allowBlank="1" showInputMessage="1" showErrorMessage="1" sqref="L37:L41 M42 L75:L79 M80 L113:L117 M118 L151:L155 M156 L189:L193 M194 L227:L231 M232 L265:L269 M270 L303:L307 M308 L341:L345 M346 L379:L383 M384">
      <formula1>EUconst_UncertaintyType</formula1>
    </dataValidation>
    <dataValidation type="decimal" operator="greaterThan" allowBlank="1" showInputMessage="1" showErrorMessage="1" error="Value &gt;0!" sqref="N37:N41 J37:J41 N75:N79 J75:J79 N113:N117 J113:J117 N151:N155 J151:J155 N189:N193 J189:J193 N227:N231 J227:J231 N265:N269 J265:J269 N303:N307 J303:J307 N341:N345 J341:J345 N379:N383 J379:J383">
      <formula1>0</formula1>
    </dataValidation>
    <dataValidation type="list" allowBlank="1" showInputMessage="1" showErrorMessage="1" sqref="M37:M41 M75:M79 M113:M117 M151:M155 M189:M193 M227:M231 M265:M269 M303:M307 M341:M345 M379:M383">
      <formula1>EUconst_InService</formula1>
    </dataValidation>
  </dataValidations>
  <hyperlinks>
    <hyperlink ref="I2:J2" location="Uncertainty_Sum!A1" display="Uncertainty_Sum!A1"/>
    <hyperlink ref="E3:F3" location="Product_Top" display="Top of sheet"/>
    <hyperlink ref="D10" r:id="rId1" display="https://ec.europa.eu/clima/system/files/2016-11/uncertainty_assessment_training_material_en.pdf"/>
    <hyperlink ref="D9" r:id="rId2" display="https://ec.europa.eu/clima/system/files/2021-10/policy_ets_monitoring_gd4_guidance_uncertainty_en.pdf"/>
    <hyperlink ref="D9:N9" r:id="rId3" display="https://ec.europa.eu/clima/system/files/2021-10/policy_ets_monitoring_gd4_guidance_uncertainty_en.pdf"/>
    <hyperlink ref="D10:N10" r:id="rId4" display="https://ec.europa.eu/clima/system/files/2016-11/uncertainty_assessment_training_material_en.pdf"/>
  </hyperlinks>
  <printOptions/>
  <pageMargins left="0.7" right="0.7" top="0.787401575" bottom="0.787401575" header="0.3" footer="0.3"/>
  <pageSetup fitToHeight="0" fitToWidth="1" horizontalDpi="600" verticalDpi="600" orientation="portrait" paperSize="9" scale="60" r:id="rId5"/>
</worksheet>
</file>

<file path=xl/worksheets/sheet4.xml><?xml version="1.0" encoding="utf-8"?>
<worksheet xmlns="http://schemas.openxmlformats.org/spreadsheetml/2006/main" xmlns:r="http://schemas.openxmlformats.org/officeDocument/2006/relationships">
  <sheetPr>
    <tabColor indexed="12"/>
    <pageSetUpPr fitToPage="1"/>
  </sheetPr>
  <dimension ref="A2:B171"/>
  <sheetViews>
    <sheetView zoomScalePageLayoutView="0" workbookViewId="0" topLeftCell="A1">
      <selection activeCell="A32" sqref="A32"/>
    </sheetView>
  </sheetViews>
  <sheetFormatPr defaultColWidth="9.140625" defaultRowHeight="12.75"/>
  <cols>
    <col min="1" max="1" width="23.28125" style="137" customWidth="1"/>
    <col min="2" max="3" width="27.7109375" style="137" customWidth="1"/>
    <col min="4" max="42" width="12.7109375" style="137" customWidth="1"/>
    <col min="43" max="16384" width="9.140625" style="137" customWidth="1"/>
  </cols>
  <sheetData>
    <row r="2" ht="22.5">
      <c r="A2" s="136" t="str">
        <f>Translations!$B$125</f>
        <v>Sheet for EU wide constants</v>
      </c>
    </row>
    <row r="3" ht="12.75">
      <c r="A3" s="138"/>
    </row>
    <row r="4" ht="12.75">
      <c r="A4" s="139" t="s">
        <v>195</v>
      </c>
    </row>
    <row r="5" ht="12.75">
      <c r="A5" s="140">
        <v>0.175</v>
      </c>
    </row>
    <row r="6" ht="12.75">
      <c r="A6" s="140">
        <v>0.15</v>
      </c>
    </row>
    <row r="7" ht="12.75">
      <c r="A7" s="140">
        <v>0.125</v>
      </c>
    </row>
    <row r="8" ht="12.75">
      <c r="A8" s="140">
        <v>0.1</v>
      </c>
    </row>
    <row r="9" ht="12.75">
      <c r="A9" s="140">
        <v>0.075</v>
      </c>
    </row>
    <row r="10" ht="12.75">
      <c r="A10" s="140">
        <v>0.05</v>
      </c>
    </row>
    <row r="11" ht="12.75">
      <c r="A11" s="140">
        <v>0.025</v>
      </c>
    </row>
    <row r="12" ht="12.75">
      <c r="A12" s="140">
        <v>0.015</v>
      </c>
    </row>
    <row r="13" ht="12.75">
      <c r="A13" s="138"/>
    </row>
    <row r="14" spans="1:2" ht="12.75">
      <c r="A14" s="137" t="s">
        <v>196</v>
      </c>
      <c r="B14" s="141" t="str">
        <f>Translations!$B$126</f>
        <v>Inconsistent!</v>
      </c>
    </row>
    <row r="15" ht="12.75">
      <c r="A15" s="138"/>
    </row>
    <row r="16" spans="1:2" ht="12.75">
      <c r="A16" s="139" t="s">
        <v>197</v>
      </c>
      <c r="B16" s="139" t="s">
        <v>199</v>
      </c>
    </row>
    <row r="17" spans="1:2" ht="12.75">
      <c r="A17" s="141" t="str">
        <f>Translations!$B$127</f>
        <v>standard</v>
      </c>
      <c r="B17" s="142">
        <f>1-TDIST(1,10^6,2)</f>
        <v>0.682689250166422</v>
      </c>
    </row>
    <row r="18" spans="1:2" ht="12.75">
      <c r="A18" s="143" t="str">
        <f>Translations!$B$128</f>
        <v>expanded</v>
      </c>
      <c r="B18" s="142">
        <f>1-TDIST(2,10^6,2)</f>
        <v>0.9544994661486808</v>
      </c>
    </row>
    <row r="19" ht="12.75">
      <c r="A19" s="138"/>
    </row>
    <row r="20" spans="1:2" ht="12.75">
      <c r="A20" s="139" t="s">
        <v>205</v>
      </c>
      <c r="B20" s="139" t="s">
        <v>210</v>
      </c>
    </row>
    <row r="21" spans="1:2" ht="12.75">
      <c r="A21" s="143" t="str">
        <f>Translations!$B$129</f>
        <v>normal</v>
      </c>
      <c r="B21" s="144">
        <v>1</v>
      </c>
    </row>
    <row r="22" spans="1:2" ht="12.75">
      <c r="A22" s="143" t="str">
        <f>Translations!$B$130</f>
        <v>rectangular</v>
      </c>
      <c r="B22" s="144">
        <f>SQRT(3)</f>
        <v>1.7320508075688772</v>
      </c>
    </row>
    <row r="23" spans="1:2" ht="12.75">
      <c r="A23" s="143" t="str">
        <f>Translations!$B$131</f>
        <v>triangular</v>
      </c>
      <c r="B23" s="144">
        <f>SQRT(6)</f>
        <v>2.449489742783178</v>
      </c>
    </row>
    <row r="24" spans="1:2" ht="12.75">
      <c r="A24" s="143" t="str">
        <f>Translations!$B$132</f>
        <v>unknown</v>
      </c>
      <c r="B24" s="144">
        <f>B21</f>
        <v>1</v>
      </c>
    </row>
    <row r="25" ht="12.75">
      <c r="A25" s="138"/>
    </row>
    <row r="26" spans="1:2" ht="12.75">
      <c r="A26" s="139" t="s">
        <v>211</v>
      </c>
      <c r="B26" s="139" t="s">
        <v>214</v>
      </c>
    </row>
    <row r="27" spans="1:2" ht="12.75">
      <c r="A27" s="141" t="str">
        <f>Translations!$B$133</f>
        <v>correlated</v>
      </c>
      <c r="B27" s="145">
        <v>2</v>
      </c>
    </row>
    <row r="28" spans="1:2" ht="12.75">
      <c r="A28" s="141" t="str">
        <f>Translations!$B$134</f>
        <v>uncorrelated</v>
      </c>
      <c r="B28" s="145">
        <v>1</v>
      </c>
    </row>
    <row r="29" ht="12.75">
      <c r="A29" s="138"/>
    </row>
    <row r="30" ht="12.75">
      <c r="A30" s="139" t="s">
        <v>302</v>
      </c>
    </row>
    <row r="31" ht="12.75">
      <c r="A31" s="141" t="str">
        <f>Translations!$B$135</f>
        <v>in service</v>
      </c>
    </row>
    <row r="32" ht="12.75">
      <c r="A32" s="141" t="str">
        <f>Translations!$B$136</f>
        <v>not in service</v>
      </c>
    </row>
    <row r="33" ht="12.75">
      <c r="A33" s="138"/>
    </row>
    <row r="34" ht="12.75">
      <c r="A34" s="138"/>
    </row>
    <row r="35" ht="12.75">
      <c r="A35" s="138"/>
    </row>
    <row r="36" ht="12.75">
      <c r="A36" s="138"/>
    </row>
    <row r="37" ht="12.75">
      <c r="A37" s="138"/>
    </row>
    <row r="38" ht="12.75">
      <c r="A38" s="138"/>
    </row>
    <row r="39" ht="12.75">
      <c r="A39" s="138"/>
    </row>
    <row r="40" ht="12.75">
      <c r="A40" s="138"/>
    </row>
    <row r="41" ht="12.75">
      <c r="A41" s="138"/>
    </row>
    <row r="42" ht="12.75">
      <c r="A42" s="138"/>
    </row>
    <row r="43" ht="12.75">
      <c r="A43" s="138"/>
    </row>
    <row r="44" ht="12.75">
      <c r="A44" s="138"/>
    </row>
    <row r="45" ht="12.75">
      <c r="A45" s="138"/>
    </row>
    <row r="46" ht="12.75">
      <c r="A46" s="138"/>
    </row>
    <row r="47" ht="12.75">
      <c r="A47" s="138"/>
    </row>
    <row r="48" ht="12.75">
      <c r="A48" s="138"/>
    </row>
    <row r="49" ht="12.75">
      <c r="A49" s="138"/>
    </row>
    <row r="50" ht="12.75">
      <c r="A50" s="138"/>
    </row>
    <row r="51" ht="12.75">
      <c r="A51" s="138"/>
    </row>
    <row r="52" ht="12.75">
      <c r="A52" s="138"/>
    </row>
    <row r="53" ht="12.75">
      <c r="A53" s="138"/>
    </row>
    <row r="54" ht="12.75">
      <c r="A54" s="138"/>
    </row>
    <row r="55" ht="12.75">
      <c r="A55" s="138"/>
    </row>
    <row r="56" ht="12.75">
      <c r="A56" s="138"/>
    </row>
    <row r="57" ht="12.75">
      <c r="A57" s="138"/>
    </row>
    <row r="58" ht="12.75">
      <c r="A58" s="138"/>
    </row>
    <row r="59" ht="12.75">
      <c r="A59" s="138"/>
    </row>
    <row r="60" ht="12.75">
      <c r="A60" s="138"/>
    </row>
    <row r="61" ht="12.75">
      <c r="A61" s="138"/>
    </row>
    <row r="62" ht="12.75">
      <c r="A62" s="138"/>
    </row>
    <row r="63" ht="12.75">
      <c r="A63" s="138"/>
    </row>
    <row r="64" ht="12.75">
      <c r="A64" s="138"/>
    </row>
    <row r="65" ht="12.75">
      <c r="A65" s="138"/>
    </row>
    <row r="66" ht="12.75">
      <c r="A66" s="138"/>
    </row>
    <row r="67" ht="12.75">
      <c r="A67" s="138"/>
    </row>
    <row r="68" ht="12.75">
      <c r="A68" s="138"/>
    </row>
    <row r="69" ht="12.75">
      <c r="A69" s="138"/>
    </row>
    <row r="70" ht="12.75">
      <c r="A70" s="138"/>
    </row>
    <row r="71" ht="12.75">
      <c r="A71" s="138"/>
    </row>
    <row r="72" ht="12.75">
      <c r="A72" s="138"/>
    </row>
    <row r="73" ht="12.75">
      <c r="A73" s="138"/>
    </row>
    <row r="74" ht="12.75">
      <c r="A74" s="138"/>
    </row>
    <row r="75" ht="12.75">
      <c r="A75" s="138"/>
    </row>
    <row r="76" ht="12.75">
      <c r="A76" s="138"/>
    </row>
    <row r="77" ht="12.75">
      <c r="A77" s="138"/>
    </row>
    <row r="78" ht="12.75">
      <c r="A78" s="138"/>
    </row>
    <row r="79" ht="12.75">
      <c r="A79" s="138"/>
    </row>
    <row r="80" ht="12.75">
      <c r="A80" s="138"/>
    </row>
    <row r="81" ht="12.75">
      <c r="A81" s="138"/>
    </row>
    <row r="82" ht="12.75">
      <c r="A82" s="138"/>
    </row>
    <row r="83" ht="12.75">
      <c r="A83" s="138"/>
    </row>
    <row r="84" ht="12.75">
      <c r="A84" s="138"/>
    </row>
    <row r="85" ht="12.75">
      <c r="A85" s="138"/>
    </row>
    <row r="86" ht="12.75">
      <c r="A86" s="138"/>
    </row>
    <row r="87" ht="12.75">
      <c r="A87" s="138"/>
    </row>
    <row r="88" ht="12.75">
      <c r="A88" s="138"/>
    </row>
    <row r="89" ht="12.75">
      <c r="A89" s="138"/>
    </row>
    <row r="90" ht="12.75">
      <c r="A90" s="138"/>
    </row>
    <row r="91" ht="12.75">
      <c r="A91" s="138"/>
    </row>
    <row r="92" ht="12.75">
      <c r="A92" s="138"/>
    </row>
    <row r="93" ht="12.75">
      <c r="A93" s="138"/>
    </row>
    <row r="94" ht="12.75">
      <c r="A94" s="138"/>
    </row>
    <row r="95" ht="12.75">
      <c r="A95" s="138"/>
    </row>
    <row r="96" ht="12.75">
      <c r="A96" s="138"/>
    </row>
    <row r="97" ht="12.75">
      <c r="A97" s="138"/>
    </row>
    <row r="98" ht="12.75">
      <c r="A98" s="138"/>
    </row>
    <row r="99" ht="12.75">
      <c r="A99" s="138"/>
    </row>
    <row r="100" ht="12.75">
      <c r="A100" s="138"/>
    </row>
    <row r="101" ht="12.75">
      <c r="A101" s="138"/>
    </row>
    <row r="102" ht="12.75">
      <c r="A102" s="138"/>
    </row>
    <row r="103" ht="12.75">
      <c r="A103" s="138"/>
    </row>
    <row r="104" ht="12.75">
      <c r="A104" s="138"/>
    </row>
    <row r="105" ht="12.75">
      <c r="A105" s="138"/>
    </row>
    <row r="106" ht="12.75">
      <c r="A106" s="138"/>
    </row>
    <row r="107" ht="12.75">
      <c r="A107" s="138"/>
    </row>
    <row r="108" ht="12.75">
      <c r="A108" s="138"/>
    </row>
    <row r="109" ht="12.75">
      <c r="A109" s="138"/>
    </row>
    <row r="110" ht="12.75">
      <c r="A110" s="138"/>
    </row>
    <row r="111" ht="12.75">
      <c r="A111" s="138"/>
    </row>
    <row r="112" ht="12.75">
      <c r="A112" s="138"/>
    </row>
    <row r="113" ht="12.75">
      <c r="A113" s="138"/>
    </row>
    <row r="114" ht="12.75">
      <c r="A114" s="138"/>
    </row>
    <row r="115" ht="12.75">
      <c r="A115" s="138"/>
    </row>
    <row r="116" ht="12.75">
      <c r="A116" s="138"/>
    </row>
    <row r="117" ht="12.75">
      <c r="A117" s="138"/>
    </row>
    <row r="118" ht="12.75">
      <c r="A118" s="138"/>
    </row>
    <row r="119" ht="12.75">
      <c r="A119" s="138"/>
    </row>
    <row r="120" ht="12.75">
      <c r="A120" s="138"/>
    </row>
    <row r="121" ht="12.75">
      <c r="A121" s="138"/>
    </row>
    <row r="122" ht="12.75">
      <c r="A122" s="138"/>
    </row>
    <row r="123" ht="12.75">
      <c r="A123" s="138"/>
    </row>
    <row r="124" ht="12.75">
      <c r="A124" s="138"/>
    </row>
    <row r="125" ht="12.75">
      <c r="A125" s="138"/>
    </row>
    <row r="126" ht="12.75">
      <c r="A126" s="138"/>
    </row>
    <row r="127" ht="12.75">
      <c r="A127" s="138"/>
    </row>
    <row r="128" ht="12.75">
      <c r="A128" s="138"/>
    </row>
    <row r="129" ht="12.75">
      <c r="A129" s="138"/>
    </row>
    <row r="130" ht="12.75">
      <c r="A130" s="138"/>
    </row>
    <row r="131" ht="12.75">
      <c r="A131" s="138"/>
    </row>
    <row r="132" ht="12.75">
      <c r="A132" s="138"/>
    </row>
    <row r="133" ht="12.75">
      <c r="A133" s="138"/>
    </row>
    <row r="134" ht="12.75">
      <c r="A134" s="138"/>
    </row>
    <row r="135" ht="12.75">
      <c r="A135" s="138"/>
    </row>
    <row r="136" ht="12.75">
      <c r="A136" s="138"/>
    </row>
    <row r="137" ht="12.75">
      <c r="A137" s="138"/>
    </row>
    <row r="138" ht="12.75">
      <c r="A138" s="138"/>
    </row>
    <row r="139" ht="12.75">
      <c r="A139" s="138"/>
    </row>
    <row r="140" ht="12.75">
      <c r="A140" s="138"/>
    </row>
    <row r="141" ht="12.75">
      <c r="A141" s="138"/>
    </row>
    <row r="142" ht="12.75">
      <c r="A142" s="138"/>
    </row>
    <row r="143" ht="12.75">
      <c r="A143" s="138"/>
    </row>
    <row r="144" ht="12.75">
      <c r="A144" s="138"/>
    </row>
    <row r="145" ht="12.75">
      <c r="A145" s="138"/>
    </row>
    <row r="146" ht="12.75">
      <c r="A146" s="138"/>
    </row>
    <row r="147" ht="12.75">
      <c r="A147" s="138"/>
    </row>
    <row r="148" ht="12.75">
      <c r="A148" s="138"/>
    </row>
    <row r="149" ht="12.75">
      <c r="A149" s="138"/>
    </row>
    <row r="150" ht="12.75">
      <c r="A150" s="138"/>
    </row>
    <row r="151" ht="12.75">
      <c r="A151" s="138"/>
    </row>
    <row r="152" ht="12.75">
      <c r="A152" s="138"/>
    </row>
    <row r="153" ht="12.75">
      <c r="A153" s="138"/>
    </row>
    <row r="154" ht="12.75">
      <c r="A154" s="138"/>
    </row>
    <row r="155" ht="12.75">
      <c r="A155" s="138"/>
    </row>
    <row r="156" ht="12.75">
      <c r="A156" s="138"/>
    </row>
    <row r="157" ht="12.75">
      <c r="A157" s="138"/>
    </row>
    <row r="158" ht="12.75">
      <c r="A158" s="138"/>
    </row>
    <row r="159" ht="12.75">
      <c r="A159" s="138"/>
    </row>
    <row r="160" ht="12.75">
      <c r="A160" s="138"/>
    </row>
    <row r="161" ht="12.75">
      <c r="A161" s="138"/>
    </row>
    <row r="162" ht="12.75">
      <c r="A162" s="138"/>
    </row>
    <row r="163" ht="12.75">
      <c r="A163" s="138"/>
    </row>
    <row r="164" ht="12.75">
      <c r="A164" s="138"/>
    </row>
    <row r="165" ht="12.75">
      <c r="A165" s="138"/>
    </row>
    <row r="166" ht="12.75">
      <c r="A166" s="138"/>
    </row>
    <row r="167" ht="12.75">
      <c r="A167" s="138"/>
    </row>
    <row r="168" ht="12.75">
      <c r="A168" s="138"/>
    </row>
    <row r="169" ht="12.75">
      <c r="A169" s="138"/>
    </row>
    <row r="170" ht="12.75">
      <c r="A170" s="146"/>
    </row>
    <row r="171" ht="12.75">
      <c r="A171" s="146"/>
    </row>
  </sheetData>
  <sheetProtection sheet="1" objects="1" scenarios="1" formatCells="0" formatColumns="0" formatRows="0"/>
  <conditionalFormatting sqref="A170:A171 A5:A13">
    <cfRule type="containsText" priority="1" dxfId="0" operator="containsText" stopIfTrue="1" text="!">
      <formula>NOT(ISERROR(SEARCH("!",A5)))</formula>
    </cfRule>
  </conditionalFormatting>
  <printOptions/>
  <pageMargins left="0.7086614173228347" right="0.7086614173228347" top="0.7874015748031497" bottom="0.7874015748031497" header="0.31496062992125984" footer="0.31496062992125984"/>
  <pageSetup fitToHeight="10" fitToWidth="3" horizontalDpi="600" verticalDpi="600" orientation="portrait" paperSize="9" scale="10"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tabColor theme="3"/>
  </sheetPr>
  <dimension ref="A2:K2"/>
  <sheetViews>
    <sheetView zoomScale="70" zoomScaleNormal="70" zoomScalePageLayoutView="0" workbookViewId="0" topLeftCell="A1">
      <pane xSplit="1" topLeftCell="B1" activePane="topRight" state="frozen"/>
      <selection pane="topLeft" activeCell="C45" sqref="C45"/>
      <selection pane="topRight" activeCell="A1" sqref="A1"/>
    </sheetView>
  </sheetViews>
  <sheetFormatPr defaultColWidth="9.140625" defaultRowHeight="12.75"/>
  <cols>
    <col min="1" max="1" width="32.28125" style="137" customWidth="1"/>
    <col min="2" max="2" width="18.7109375" style="137" customWidth="1"/>
    <col min="3" max="47" width="12.7109375" style="137" customWidth="1"/>
    <col min="48" max="16384" width="9.140625" style="137" customWidth="1"/>
  </cols>
  <sheetData>
    <row r="2" spans="1:11" ht="22.5">
      <c r="A2" s="136" t="s">
        <v>70</v>
      </c>
      <c r="B2" s="136"/>
      <c r="C2" s="136"/>
      <c r="J2" s="136"/>
      <c r="K2" s="136"/>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L138"/>
  <sheetViews>
    <sheetView zoomScale="115" zoomScaleNormal="115" zoomScalePageLayoutView="0" workbookViewId="0" topLeftCell="A1">
      <pane xSplit="1" ySplit="1" topLeftCell="B127" activePane="bottomRight" state="frozen"/>
      <selection pane="topLeft" activeCell="A1" sqref="A1"/>
      <selection pane="topRight" activeCell="B1" sqref="B1"/>
      <selection pane="bottomLeft" activeCell="A2" sqref="A2"/>
      <selection pane="bottomRight" activeCell="C137" sqref="C137"/>
    </sheetView>
  </sheetViews>
  <sheetFormatPr defaultColWidth="11.421875" defaultRowHeight="12.75"/>
  <cols>
    <col min="1" max="1" width="8.28125" style="138" customWidth="1"/>
    <col min="2" max="2" width="68.57421875" style="149" customWidth="1"/>
    <col min="3" max="3" width="70.7109375" style="138" customWidth="1"/>
    <col min="4" max="4" width="12.7109375" style="138" customWidth="1"/>
    <col min="5" max="16384" width="11.57421875" style="138" customWidth="1"/>
  </cols>
  <sheetData>
    <row r="1" spans="1:3" ht="15" thickBot="1">
      <c r="A1" s="147" t="s">
        <v>90</v>
      </c>
      <c r="B1" s="148" t="s">
        <v>84</v>
      </c>
      <c r="C1" s="147" t="s">
        <v>85</v>
      </c>
    </row>
    <row r="2" spans="1:2" ht="13.5" thickBot="1">
      <c r="A2" s="240">
        <v>1</v>
      </c>
      <c r="B2" s="217" t="s">
        <v>65</v>
      </c>
    </row>
    <row r="3" spans="1:2" ht="13.5" thickBot="1">
      <c r="A3" s="240">
        <v>2</v>
      </c>
      <c r="B3" s="218" t="s">
        <v>67</v>
      </c>
    </row>
    <row r="4" spans="1:2" ht="12.75">
      <c r="A4" s="240">
        <v>3</v>
      </c>
      <c r="B4" s="219" t="s">
        <v>68</v>
      </c>
    </row>
    <row r="5" spans="1:2" ht="17.25">
      <c r="A5" s="240">
        <v>4</v>
      </c>
      <c r="B5" s="220" t="s">
        <v>1</v>
      </c>
    </row>
    <row r="6" spans="1:2" ht="66">
      <c r="A6" s="240">
        <v>5</v>
      </c>
      <c r="B6" s="221" t="s">
        <v>88</v>
      </c>
    </row>
    <row r="7" spans="1:2" ht="12.75">
      <c r="A7" s="240">
        <v>6</v>
      </c>
      <c r="B7" s="221" t="s">
        <v>278</v>
      </c>
    </row>
    <row r="8" spans="1:2" ht="12.75">
      <c r="A8" s="240">
        <v>7</v>
      </c>
      <c r="B8" s="197" t="s">
        <v>266</v>
      </c>
    </row>
    <row r="9" spans="1:2" ht="39">
      <c r="A9" s="240">
        <v>8</v>
      </c>
      <c r="B9" s="221" t="s">
        <v>279</v>
      </c>
    </row>
    <row r="10" spans="1:2" ht="12.75">
      <c r="A10" s="240">
        <v>9</v>
      </c>
      <c r="B10" s="197" t="s">
        <v>267</v>
      </c>
    </row>
    <row r="11" spans="1:2" ht="39">
      <c r="A11" s="240">
        <v>10</v>
      </c>
      <c r="B11" s="222" t="s">
        <v>286</v>
      </c>
    </row>
    <row r="12" spans="1:2" ht="34.5">
      <c r="A12" s="240">
        <v>11</v>
      </c>
      <c r="B12" s="198" t="s">
        <v>322</v>
      </c>
    </row>
    <row r="13" spans="1:2" ht="26.25">
      <c r="A13" s="240">
        <v>12</v>
      </c>
      <c r="B13" s="221" t="s">
        <v>82</v>
      </c>
    </row>
    <row r="14" spans="1:2" ht="12.75">
      <c r="A14" s="240">
        <v>13</v>
      </c>
      <c r="B14" s="197" t="s">
        <v>281</v>
      </c>
    </row>
    <row r="15" spans="1:2" ht="13.5">
      <c r="A15" s="240">
        <v>14</v>
      </c>
      <c r="B15" s="199" t="s">
        <v>2</v>
      </c>
    </row>
    <row r="16" spans="1:2" ht="12.75">
      <c r="A16" s="240">
        <v>15</v>
      </c>
      <c r="B16" s="223" t="s">
        <v>3</v>
      </c>
    </row>
    <row r="17" spans="1:2" ht="12.75">
      <c r="A17" s="240">
        <v>16</v>
      </c>
      <c r="B17" s="224" t="s">
        <v>5</v>
      </c>
    </row>
    <row r="18" spans="1:2" ht="12.75">
      <c r="A18" s="240">
        <v>17</v>
      </c>
      <c r="B18" s="225" t="s">
        <v>4</v>
      </c>
    </row>
    <row r="19" spans="1:2" ht="12.75">
      <c r="A19" s="240">
        <v>18</v>
      </c>
      <c r="B19" s="224" t="s">
        <v>6</v>
      </c>
    </row>
    <row r="20" spans="1:2" ht="12.75">
      <c r="A20" s="240">
        <v>19</v>
      </c>
      <c r="B20" s="226" t="s">
        <v>17</v>
      </c>
    </row>
    <row r="21" spans="1:2" ht="12.75">
      <c r="A21" s="240">
        <v>20</v>
      </c>
      <c r="B21" s="224" t="s">
        <v>7</v>
      </c>
    </row>
    <row r="22" spans="1:2" ht="12.75">
      <c r="A22" s="240">
        <v>21</v>
      </c>
      <c r="B22" s="226" t="s">
        <v>280</v>
      </c>
    </row>
    <row r="23" spans="1:2" ht="12.75">
      <c r="A23" s="240">
        <v>22</v>
      </c>
      <c r="B23" s="223" t="s">
        <v>8</v>
      </c>
    </row>
    <row r="24" spans="1:2" ht="12.75">
      <c r="A24" s="240">
        <v>23</v>
      </c>
      <c r="B24" s="227" t="s">
        <v>9</v>
      </c>
    </row>
    <row r="25" spans="1:2" ht="12.75">
      <c r="A25" s="240">
        <v>24</v>
      </c>
      <c r="B25" s="223" t="s">
        <v>10</v>
      </c>
    </row>
    <row r="26" spans="1:2" ht="12.75">
      <c r="A26" s="240">
        <v>25</v>
      </c>
      <c r="B26" s="227" t="s">
        <v>11</v>
      </c>
    </row>
    <row r="27" spans="1:2" ht="15">
      <c r="A27" s="240">
        <v>26</v>
      </c>
      <c r="B27" s="192" t="s">
        <v>12</v>
      </c>
    </row>
    <row r="28" spans="1:2" ht="66">
      <c r="A28" s="240">
        <v>27</v>
      </c>
      <c r="B28" s="195" t="s">
        <v>92</v>
      </c>
    </row>
    <row r="29" spans="1:2" ht="12.75">
      <c r="A29" s="240">
        <v>28</v>
      </c>
      <c r="B29" s="228" t="s">
        <v>41</v>
      </c>
    </row>
    <row r="30" spans="1:2" ht="12.75">
      <c r="A30" s="240">
        <v>29</v>
      </c>
      <c r="B30" s="196" t="s">
        <v>13</v>
      </c>
    </row>
    <row r="31" spans="1:2" ht="12.75">
      <c r="A31" s="240">
        <v>30</v>
      </c>
      <c r="B31" s="221" t="s">
        <v>14</v>
      </c>
    </row>
    <row r="32" spans="1:2" ht="12.75">
      <c r="A32" s="240">
        <v>31</v>
      </c>
      <c r="B32" s="229" t="s">
        <v>15</v>
      </c>
    </row>
    <row r="33" spans="1:2" ht="26.25">
      <c r="A33" s="240">
        <v>32</v>
      </c>
      <c r="B33" s="221" t="s">
        <v>16</v>
      </c>
    </row>
    <row r="34" spans="1:2" ht="12.75">
      <c r="A34" s="240">
        <v>33</v>
      </c>
      <c r="B34" s="221" t="s">
        <v>63</v>
      </c>
    </row>
    <row r="35" spans="1:2" ht="26.25">
      <c r="A35" s="240">
        <v>34</v>
      </c>
      <c r="B35" s="221" t="s">
        <v>89</v>
      </c>
    </row>
    <row r="36" spans="1:2" ht="26.25">
      <c r="A36" s="240">
        <v>35</v>
      </c>
      <c r="B36" s="221" t="s">
        <v>87</v>
      </c>
    </row>
    <row r="37" spans="1:2" ht="26.25">
      <c r="A37" s="240">
        <v>36</v>
      </c>
      <c r="B37" s="221" t="s">
        <v>86</v>
      </c>
    </row>
    <row r="38" spans="1:2" ht="12.75">
      <c r="A38" s="240">
        <v>37</v>
      </c>
      <c r="B38" s="221" t="s">
        <v>64</v>
      </c>
    </row>
    <row r="39" spans="1:2" ht="78.75">
      <c r="A39" s="240">
        <v>38</v>
      </c>
      <c r="B39" s="194" t="s">
        <v>0</v>
      </c>
    </row>
    <row r="40" spans="1:2" ht="79.5" thickBot="1">
      <c r="A40" s="240">
        <v>39</v>
      </c>
      <c r="B40" s="194" t="s">
        <v>83</v>
      </c>
    </row>
    <row r="41" spans="1:2" ht="119.25" thickBot="1">
      <c r="A41" s="240">
        <v>40</v>
      </c>
      <c r="B41" s="193" t="s">
        <v>93</v>
      </c>
    </row>
    <row r="42" spans="1:2" ht="15">
      <c r="A42" s="240">
        <v>41</v>
      </c>
      <c r="B42" s="192" t="s">
        <v>81</v>
      </c>
    </row>
    <row r="43" spans="1:2" ht="13.5" thickBot="1">
      <c r="A43" s="240">
        <v>42</v>
      </c>
      <c r="B43" s="230" t="s">
        <v>34</v>
      </c>
    </row>
    <row r="44" spans="1:2" ht="12.75">
      <c r="A44" s="240">
        <v>43</v>
      </c>
      <c r="B44" s="231" t="s">
        <v>30</v>
      </c>
    </row>
    <row r="45" spans="1:2" ht="12.75">
      <c r="A45" s="240">
        <v>44</v>
      </c>
      <c r="B45" s="232" t="s">
        <v>33</v>
      </c>
    </row>
    <row r="46" spans="1:2" ht="12.75">
      <c r="A46" s="240">
        <v>45</v>
      </c>
      <c r="B46" s="232" t="s">
        <v>31</v>
      </c>
    </row>
    <row r="47" spans="1:2" ht="13.5" thickBot="1">
      <c r="A47" s="240">
        <v>46</v>
      </c>
      <c r="B47" s="233" t="s">
        <v>32</v>
      </c>
    </row>
    <row r="48" spans="1:2" ht="13.5" thickBot="1">
      <c r="A48" s="240">
        <v>47</v>
      </c>
      <c r="B48" s="218" t="s">
        <v>66</v>
      </c>
    </row>
    <row r="49" spans="1:2" ht="15">
      <c r="A49" s="240">
        <v>48</v>
      </c>
      <c r="B49" s="214" t="s">
        <v>268</v>
      </c>
    </row>
    <row r="50" spans="1:2" ht="40.5">
      <c r="A50" s="240">
        <v>49</v>
      </c>
      <c r="B50" s="212" t="s">
        <v>284</v>
      </c>
    </row>
    <row r="51" spans="1:2" ht="26.25">
      <c r="A51" s="240">
        <v>50</v>
      </c>
      <c r="B51" s="213" t="s">
        <v>283</v>
      </c>
    </row>
    <row r="52" spans="1:2" ht="26.25">
      <c r="A52" s="240">
        <v>51</v>
      </c>
      <c r="B52" s="213" t="s">
        <v>282</v>
      </c>
    </row>
    <row r="53" spans="1:2" ht="26.25">
      <c r="A53" s="240">
        <v>52</v>
      </c>
      <c r="B53" s="64" t="s">
        <v>252</v>
      </c>
    </row>
    <row r="54" spans="1:2" ht="12.75">
      <c r="A54" s="240">
        <v>53</v>
      </c>
      <c r="B54" s="208" t="s">
        <v>245</v>
      </c>
    </row>
    <row r="55" spans="1:2" ht="20.25">
      <c r="A55" s="240">
        <v>54</v>
      </c>
      <c r="B55" s="207" t="s">
        <v>275</v>
      </c>
    </row>
    <row r="56" spans="1:2" ht="12.75">
      <c r="A56" s="240">
        <v>55</v>
      </c>
      <c r="B56" s="208" t="s">
        <v>246</v>
      </c>
    </row>
    <row r="57" spans="1:2" ht="30">
      <c r="A57" s="240">
        <v>56</v>
      </c>
      <c r="B57" s="207" t="s">
        <v>313</v>
      </c>
    </row>
    <row r="58" spans="1:2" ht="12.75">
      <c r="A58" s="240">
        <v>57</v>
      </c>
      <c r="B58" s="208" t="s">
        <v>247</v>
      </c>
    </row>
    <row r="59" spans="1:2" ht="20.25">
      <c r="A59" s="240">
        <v>58</v>
      </c>
      <c r="B59" s="207" t="s">
        <v>248</v>
      </c>
    </row>
    <row r="60" spans="1:2" ht="12.75">
      <c r="A60" s="240">
        <v>59</v>
      </c>
      <c r="B60" s="206" t="s">
        <v>220</v>
      </c>
    </row>
    <row r="61" spans="1:2" ht="20.25">
      <c r="A61" s="240">
        <v>60</v>
      </c>
      <c r="B61" s="207" t="s">
        <v>219</v>
      </c>
    </row>
    <row r="62" spans="1:2" ht="40.5">
      <c r="A62" s="240">
        <v>61</v>
      </c>
      <c r="B62" s="207" t="s">
        <v>314</v>
      </c>
    </row>
    <row r="63" spans="1:2" ht="30">
      <c r="A63" s="240">
        <v>62</v>
      </c>
      <c r="B63" s="207" t="s">
        <v>236</v>
      </c>
    </row>
    <row r="64" spans="1:2" ht="12.75">
      <c r="A64" s="240">
        <v>63</v>
      </c>
      <c r="B64" s="206" t="s">
        <v>221</v>
      </c>
    </row>
    <row r="65" spans="1:2" ht="12.75">
      <c r="A65" s="240">
        <v>64</v>
      </c>
      <c r="B65" s="211" t="s">
        <v>315</v>
      </c>
    </row>
    <row r="66" spans="1:2" ht="20.25">
      <c r="A66" s="240">
        <v>65</v>
      </c>
      <c r="B66" s="211" t="s">
        <v>316</v>
      </c>
    </row>
    <row r="67" spans="1:2" ht="12.75">
      <c r="A67" s="240">
        <v>66</v>
      </c>
      <c r="B67" s="206" t="s">
        <v>229</v>
      </c>
    </row>
    <row r="68" spans="1:2" ht="12.75">
      <c r="A68" s="240">
        <v>67</v>
      </c>
      <c r="B68" s="207" t="s">
        <v>234</v>
      </c>
    </row>
    <row r="69" spans="1:2" ht="40.5">
      <c r="A69" s="240">
        <v>68</v>
      </c>
      <c r="B69" s="207" t="s">
        <v>318</v>
      </c>
    </row>
    <row r="70" spans="1:2" ht="20.25">
      <c r="A70" s="240">
        <v>69</v>
      </c>
      <c r="B70" s="207" t="s">
        <v>238</v>
      </c>
    </row>
    <row r="71" spans="1:2" ht="20.25">
      <c r="A71" s="240">
        <v>70</v>
      </c>
      <c r="B71" s="207" t="s">
        <v>233</v>
      </c>
    </row>
    <row r="72" spans="1:2" ht="12.75">
      <c r="A72" s="240">
        <v>71</v>
      </c>
      <c r="B72" s="206" t="s">
        <v>204</v>
      </c>
    </row>
    <row r="73" spans="1:2" ht="20.25">
      <c r="A73" s="240">
        <v>72</v>
      </c>
      <c r="B73" s="207" t="s">
        <v>235</v>
      </c>
    </row>
    <row r="74" spans="1:2" ht="20.25">
      <c r="A74" s="240">
        <v>73</v>
      </c>
      <c r="B74" s="200" t="s">
        <v>230</v>
      </c>
    </row>
    <row r="75" spans="1:2" ht="20.25">
      <c r="A75" s="240">
        <v>74</v>
      </c>
      <c r="B75" s="200" t="s">
        <v>288</v>
      </c>
    </row>
    <row r="76" spans="1:2" ht="20.25">
      <c r="A76" s="240">
        <v>75</v>
      </c>
      <c r="B76" s="200" t="s">
        <v>298</v>
      </c>
    </row>
    <row r="77" spans="1:2" ht="12.75">
      <c r="A77" s="240">
        <v>76</v>
      </c>
      <c r="B77" s="210" t="s">
        <v>292</v>
      </c>
    </row>
    <row r="78" spans="1:2" ht="12.75">
      <c r="A78" s="240">
        <v>77</v>
      </c>
      <c r="B78" s="206" t="s">
        <v>202</v>
      </c>
    </row>
    <row r="79" spans="1:2" ht="20.25">
      <c r="A79" s="240">
        <v>78</v>
      </c>
      <c r="B79" s="207" t="s">
        <v>240</v>
      </c>
    </row>
    <row r="80" spans="1:2" ht="12.75">
      <c r="A80" s="240">
        <v>79</v>
      </c>
      <c r="B80" s="207" t="s">
        <v>317</v>
      </c>
    </row>
    <row r="81" spans="1:2" ht="12.75">
      <c r="A81" s="240">
        <v>80</v>
      </c>
      <c r="B81" s="206" t="s">
        <v>304</v>
      </c>
    </row>
    <row r="82" spans="1:2" ht="30">
      <c r="A82" s="240">
        <v>81</v>
      </c>
      <c r="B82" s="207" t="s">
        <v>307</v>
      </c>
    </row>
    <row r="83" spans="1:2" ht="20.25">
      <c r="A83" s="240">
        <v>82</v>
      </c>
      <c r="B83" s="207" t="s">
        <v>308</v>
      </c>
    </row>
    <row r="84" spans="1:2" ht="12.75">
      <c r="A84" s="240">
        <v>83</v>
      </c>
      <c r="B84" s="206" t="s">
        <v>303</v>
      </c>
    </row>
    <row r="85" spans="1:2" ht="20.25">
      <c r="A85" s="240">
        <v>84</v>
      </c>
      <c r="B85" s="207" t="s">
        <v>309</v>
      </c>
    </row>
    <row r="86" spans="1:2" ht="81">
      <c r="A86" s="240">
        <v>85</v>
      </c>
      <c r="B86" s="208" t="s">
        <v>319</v>
      </c>
    </row>
    <row r="87" spans="1:2" ht="12.75">
      <c r="A87" s="240">
        <v>86</v>
      </c>
      <c r="B87" s="209" t="s">
        <v>310</v>
      </c>
    </row>
    <row r="88" spans="1:2" ht="12.75">
      <c r="A88" s="240">
        <v>87</v>
      </c>
      <c r="B88" s="206" t="s">
        <v>203</v>
      </c>
    </row>
    <row r="89" spans="1:2" ht="12.75">
      <c r="A89" s="240">
        <v>88</v>
      </c>
      <c r="B89" s="207" t="s">
        <v>237</v>
      </c>
    </row>
    <row r="90" spans="1:2" ht="60.75">
      <c r="A90" s="240">
        <v>89</v>
      </c>
      <c r="B90" s="207" t="s">
        <v>251</v>
      </c>
    </row>
    <row r="91" spans="1:2" ht="30">
      <c r="A91" s="240">
        <v>90</v>
      </c>
      <c r="B91" s="207" t="s">
        <v>320</v>
      </c>
    </row>
    <row r="92" spans="1:2" ht="20.25">
      <c r="A92" s="240">
        <v>91</v>
      </c>
      <c r="B92" s="207" t="s">
        <v>239</v>
      </c>
    </row>
    <row r="93" spans="1:2" ht="12.75">
      <c r="A93" s="240">
        <v>92</v>
      </c>
      <c r="B93" s="204" t="s">
        <v>244</v>
      </c>
    </row>
    <row r="94" spans="1:2" ht="12.75">
      <c r="A94" s="240">
        <v>93</v>
      </c>
      <c r="B94" s="234" t="s">
        <v>312</v>
      </c>
    </row>
    <row r="95" spans="1:2" ht="12.75">
      <c r="A95" s="240">
        <v>94</v>
      </c>
      <c r="B95" s="234" t="s">
        <v>222</v>
      </c>
    </row>
    <row r="96" spans="1:2" ht="12.75">
      <c r="A96" s="240">
        <v>95</v>
      </c>
      <c r="B96" s="234" t="s">
        <v>223</v>
      </c>
    </row>
    <row r="97" spans="1:2" ht="12.75">
      <c r="A97" s="240">
        <v>96</v>
      </c>
      <c r="B97" s="234" t="s">
        <v>215</v>
      </c>
    </row>
    <row r="98" spans="1:2" ht="12.75">
      <c r="A98" s="240">
        <v>97</v>
      </c>
      <c r="B98" s="204" t="s">
        <v>249</v>
      </c>
    </row>
    <row r="99" spans="1:2" ht="12.75">
      <c r="A99" s="240">
        <v>98</v>
      </c>
      <c r="B99" s="234" t="s">
        <v>200</v>
      </c>
    </row>
    <row r="100" spans="1:2" ht="12.75">
      <c r="A100" s="240">
        <v>99</v>
      </c>
      <c r="B100" s="234" t="s">
        <v>201</v>
      </c>
    </row>
    <row r="101" spans="1:2" ht="12.75">
      <c r="A101" s="240">
        <v>100</v>
      </c>
      <c r="B101" s="205" t="s">
        <v>250</v>
      </c>
    </row>
    <row r="102" spans="1:2" ht="51">
      <c r="A102" s="240">
        <v>101</v>
      </c>
      <c r="B102" s="200" t="s">
        <v>299</v>
      </c>
    </row>
    <row r="103" spans="1:2" ht="12.75">
      <c r="A103" s="240">
        <v>102</v>
      </c>
      <c r="B103" s="234" t="s">
        <v>216</v>
      </c>
    </row>
    <row r="104" spans="1:2" ht="12.75">
      <c r="A104" s="240">
        <v>103</v>
      </c>
      <c r="B104" s="205" t="s">
        <v>289</v>
      </c>
    </row>
    <row r="105" spans="1:2" ht="30">
      <c r="A105" s="240">
        <v>104</v>
      </c>
      <c r="B105" s="200" t="s">
        <v>297</v>
      </c>
    </row>
    <row r="106" spans="1:2" ht="24">
      <c r="A106" s="240">
        <v>105</v>
      </c>
      <c r="B106" s="234" t="s">
        <v>293</v>
      </c>
    </row>
    <row r="107" spans="1:2" ht="12.75">
      <c r="A107" s="240">
        <v>106</v>
      </c>
      <c r="B107" s="235" t="s">
        <v>290</v>
      </c>
    </row>
    <row r="108" spans="1:2" ht="12.75">
      <c r="A108" s="240">
        <v>107</v>
      </c>
      <c r="B108" s="235" t="s">
        <v>291</v>
      </c>
    </row>
    <row r="109" spans="1:2" ht="12.75">
      <c r="A109" s="240">
        <v>108</v>
      </c>
      <c r="B109" s="201" t="s">
        <v>261</v>
      </c>
    </row>
    <row r="110" spans="1:2" ht="12.75">
      <c r="A110" s="240">
        <v>109</v>
      </c>
      <c r="B110" s="236" t="s">
        <v>294</v>
      </c>
    </row>
    <row r="111" spans="1:2" ht="20.25">
      <c r="A111" s="240">
        <v>110</v>
      </c>
      <c r="B111" s="200" t="s">
        <v>296</v>
      </c>
    </row>
    <row r="112" spans="1:2" ht="12.75">
      <c r="A112" s="240">
        <v>111</v>
      </c>
      <c r="B112" s="201" t="s">
        <v>264</v>
      </c>
    </row>
    <row r="113" spans="1:2" ht="12.75">
      <c r="A113" s="240">
        <v>112</v>
      </c>
      <c r="B113" s="202" t="s">
        <v>265</v>
      </c>
    </row>
    <row r="114" spans="1:2" ht="30">
      <c r="A114" s="240">
        <v>113</v>
      </c>
      <c r="B114" s="203" t="s">
        <v>277</v>
      </c>
    </row>
    <row r="115" spans="1:2" ht="15">
      <c r="A115" s="240">
        <v>114</v>
      </c>
      <c r="B115" s="214" t="s">
        <v>269</v>
      </c>
    </row>
    <row r="116" spans="1:2" ht="30">
      <c r="A116" s="240">
        <v>115</v>
      </c>
      <c r="B116" s="212" t="s">
        <v>285</v>
      </c>
    </row>
    <row r="117" spans="1:2" ht="12.75">
      <c r="A117" s="240">
        <v>116</v>
      </c>
      <c r="B117" s="206" t="s">
        <v>243</v>
      </c>
    </row>
    <row r="118" spans="1:2" ht="40.5">
      <c r="A118" s="240">
        <v>117</v>
      </c>
      <c r="B118" s="200" t="s">
        <v>231</v>
      </c>
    </row>
    <row r="119" spans="1:2" ht="12.75">
      <c r="A119" s="240">
        <v>118</v>
      </c>
      <c r="B119" s="210" t="s">
        <v>232</v>
      </c>
    </row>
    <row r="120" spans="1:2" ht="12.75">
      <c r="A120" s="240">
        <v>119</v>
      </c>
      <c r="B120" s="216" t="s">
        <v>271</v>
      </c>
    </row>
    <row r="121" spans="1:2" ht="12.75">
      <c r="A121" s="240">
        <v>120</v>
      </c>
      <c r="B121" s="215" t="s">
        <v>273</v>
      </c>
    </row>
    <row r="122" spans="1:2" ht="20.25">
      <c r="A122" s="240">
        <v>121</v>
      </c>
      <c r="B122" s="200" t="s">
        <v>274</v>
      </c>
    </row>
    <row r="123" spans="1:2" ht="12.75">
      <c r="A123" s="240">
        <v>122</v>
      </c>
      <c r="B123" s="201" t="s">
        <v>217</v>
      </c>
    </row>
    <row r="124" spans="1:2" ht="12.75">
      <c r="A124" s="240">
        <v>123</v>
      </c>
      <c r="B124" s="201" t="s">
        <v>218</v>
      </c>
    </row>
    <row r="125" spans="1:2" ht="22.5">
      <c r="A125" s="240">
        <v>124</v>
      </c>
      <c r="B125" s="237" t="s">
        <v>91</v>
      </c>
    </row>
    <row r="126" spans="1:2" ht="12.75">
      <c r="A126" s="240">
        <v>125</v>
      </c>
      <c r="B126" s="238" t="s">
        <v>287</v>
      </c>
    </row>
    <row r="127" spans="1:2" ht="12.75">
      <c r="A127" s="240">
        <v>126</v>
      </c>
      <c r="B127" s="238" t="s">
        <v>276</v>
      </c>
    </row>
    <row r="128" spans="1:2" ht="12.75">
      <c r="A128" s="240">
        <v>127</v>
      </c>
      <c r="B128" s="239" t="s">
        <v>198</v>
      </c>
    </row>
    <row r="129" spans="1:2" ht="12.75">
      <c r="A129" s="240">
        <v>128</v>
      </c>
      <c r="B129" s="239" t="s">
        <v>206</v>
      </c>
    </row>
    <row r="130" spans="1:2" ht="12.75">
      <c r="A130" s="240">
        <v>129</v>
      </c>
      <c r="B130" s="239" t="s">
        <v>207</v>
      </c>
    </row>
    <row r="131" spans="1:2" ht="12.75">
      <c r="A131" s="240">
        <v>130</v>
      </c>
      <c r="B131" s="239" t="s">
        <v>208</v>
      </c>
    </row>
    <row r="132" spans="1:2" ht="12.75">
      <c r="A132" s="240">
        <v>131</v>
      </c>
      <c r="B132" s="239" t="s">
        <v>209</v>
      </c>
    </row>
    <row r="133" spans="1:2" ht="12.75">
      <c r="A133" s="240">
        <v>132</v>
      </c>
      <c r="B133" s="238" t="s">
        <v>212</v>
      </c>
    </row>
    <row r="134" spans="1:2" ht="12.75">
      <c r="A134" s="240">
        <v>133</v>
      </c>
      <c r="B134" s="238" t="s">
        <v>213</v>
      </c>
    </row>
    <row r="135" spans="1:2" ht="12.75">
      <c r="A135" s="240">
        <v>134</v>
      </c>
      <c r="B135" s="238" t="s">
        <v>300</v>
      </c>
    </row>
    <row r="136" spans="1:2" ht="12.75">
      <c r="A136" s="240">
        <v>135</v>
      </c>
      <c r="B136" s="238" t="s">
        <v>301</v>
      </c>
    </row>
    <row r="137" spans="1:2" ht="51.75">
      <c r="A137" s="240">
        <v>200</v>
      </c>
      <c r="B137" s="241" t="s">
        <v>332</v>
      </c>
    </row>
    <row r="138" spans="1:12" ht="39">
      <c r="A138" s="240">
        <v>201</v>
      </c>
      <c r="B138" s="242" t="s">
        <v>323</v>
      </c>
      <c r="C138" s="242"/>
      <c r="D138" s="242"/>
      <c r="E138" s="242"/>
      <c r="F138" s="242"/>
      <c r="G138" s="242"/>
      <c r="H138" s="242"/>
      <c r="I138" s="242"/>
      <c r="J138" s="242"/>
      <c r="K138" s="242"/>
      <c r="L138" s="242"/>
    </row>
  </sheetData>
  <sheetProtection sheet="1" objects="1" scenarios="1" formatCells="0" formatColumns="0" formatRows="0"/>
  <autoFilter ref="A1:C1"/>
  <hyperlinks>
    <hyperlink ref="B3" location="Uncertainty_Sum!A1" display="Next sheet"/>
    <hyperlink ref="B4" location="JUMP_b_Guidelines_Top" display="Top of sheet"/>
    <hyperlink ref="B8" r:id="rId1" display="http://ec.europa.eu/clima/documentation/ets/docs/decision_benchmarking_15_dec_en.pdf. "/>
    <hyperlink ref="B10" r:id="rId2" display="https://eur-lex.europa.eu/eli/reg/2012/601/2019-01-01"/>
    <hyperlink ref="B14" r:id="rId3" display="https://ec.europa.eu/clima/policies/ets/monitoring_en#tab-0-1"/>
    <hyperlink ref="B18" r:id="rId4" display="http://eur-lex.europa.eu/en/index.htm "/>
    <hyperlink ref="B20" r:id="rId5" display="http://ec.europa.eu/clima/policies/ets/index_en.htm"/>
    <hyperlink ref="B22" r:id="rId6" display="https://ec.europa.eu/clima/policies/ets/monitoring_en"/>
    <hyperlink ref="B48" location="'Guidelines and conditions'!A1" display="'Guidelines and conditions'!A1"/>
    <hyperlink ref="B51" r:id="rId7" display="https://ec.europa.eu/clima/sites/clima/files/ets/monitoring/docs/gd4_guidance_uncertainty_en.pdf"/>
    <hyperlink ref="B52" r:id="rId8" display="https://ec.europa.eu/clima/sites/clima/files/ets/monitoring/docs/uncertainty_assessment_training_material_en.pdf"/>
  </hyperlinks>
  <printOptions/>
  <pageMargins left="0.7" right="0.7" top="0.787401575" bottom="0.787401575" header="0.3" footer="0.3"/>
  <pageSetup horizontalDpi="600" verticalDpi="600" orientation="portrait" paperSize="132" r:id="rId9"/>
  <headerFooter>
    <oddHeader>&amp;L&amp;F, &amp;A&amp;R&amp;D, &amp;T</oddHeader>
    <oddFooter>&amp;C&amp;P / &amp;N</oddFooter>
  </headerFooter>
</worksheet>
</file>

<file path=xl/worksheets/sheet7.xml><?xml version="1.0" encoding="utf-8"?>
<worksheet xmlns="http://schemas.openxmlformats.org/spreadsheetml/2006/main" xmlns:r="http://schemas.openxmlformats.org/officeDocument/2006/relationships">
  <sheetPr>
    <tabColor indexed="17"/>
    <pageSetUpPr fitToPage="1"/>
  </sheetPr>
  <dimension ref="A1:E92"/>
  <sheetViews>
    <sheetView zoomScalePageLayoutView="0" workbookViewId="0" topLeftCell="A1">
      <selection activeCell="C4" sqref="C4"/>
    </sheetView>
  </sheetViews>
  <sheetFormatPr defaultColWidth="11.421875" defaultRowHeight="12.75"/>
  <cols>
    <col min="1" max="1" width="17.28125" style="138" customWidth="1"/>
    <col min="2" max="2" width="34.7109375" style="138" customWidth="1"/>
    <col min="3" max="3" width="15.28125" style="138" customWidth="1"/>
    <col min="4" max="16384" width="11.57421875" style="138" customWidth="1"/>
  </cols>
  <sheetData>
    <row r="1" ht="13.5" thickBot="1">
      <c r="A1" s="150" t="s">
        <v>94</v>
      </c>
    </row>
    <row r="2" spans="1:2" ht="13.5" thickBot="1">
      <c r="A2" s="151" t="s">
        <v>95</v>
      </c>
      <c r="B2" s="152" t="s">
        <v>270</v>
      </c>
    </row>
    <row r="3" spans="1:5" ht="13.5" thickBot="1">
      <c r="A3" s="153" t="s">
        <v>96</v>
      </c>
      <c r="B3" s="154">
        <v>44573</v>
      </c>
      <c r="C3" s="155" t="str">
        <f>IF(ISNUMBER(MATCH(B3,A22:A30,0)),VLOOKUP(B3,A22:B30,2,FALSE),"---")</f>
        <v>tool_uncertainty_COM_en_120122.xls</v>
      </c>
      <c r="D3" s="156"/>
      <c r="E3" s="157"/>
    </row>
    <row r="4" spans="1:2" ht="12.75">
      <c r="A4" s="158" t="s">
        <v>97</v>
      </c>
      <c r="B4" s="159" t="s">
        <v>98</v>
      </c>
    </row>
    <row r="5" spans="1:2" ht="13.5" thickBot="1">
      <c r="A5" s="160" t="s">
        <v>99</v>
      </c>
      <c r="B5" s="161" t="s">
        <v>100</v>
      </c>
    </row>
    <row r="7" ht="12.75">
      <c r="A7" s="150" t="s">
        <v>101</v>
      </c>
    </row>
    <row r="8" spans="1:3" ht="12.75">
      <c r="A8" s="162" t="s">
        <v>102</v>
      </c>
      <c r="B8" s="162"/>
      <c r="C8" s="162" t="s">
        <v>103</v>
      </c>
    </row>
    <row r="9" spans="1:3" ht="12.75">
      <c r="A9" s="162" t="s">
        <v>104</v>
      </c>
      <c r="B9" s="162"/>
      <c r="C9" s="162" t="s">
        <v>105</v>
      </c>
    </row>
    <row r="10" spans="1:3" ht="12.75">
      <c r="A10" s="162" t="s">
        <v>106</v>
      </c>
      <c r="B10" s="162"/>
      <c r="C10" s="162" t="s">
        <v>107</v>
      </c>
    </row>
    <row r="11" spans="1:3" ht="12.75">
      <c r="A11" s="163" t="s">
        <v>108</v>
      </c>
      <c r="B11" s="162"/>
      <c r="C11" s="163" t="s">
        <v>109</v>
      </c>
    </row>
    <row r="12" spans="1:3" ht="12.75">
      <c r="A12" s="162" t="s">
        <v>110</v>
      </c>
      <c r="B12" s="162"/>
      <c r="C12" s="162" t="s">
        <v>111</v>
      </c>
    </row>
    <row r="13" spans="1:3" ht="12.75">
      <c r="A13" s="162" t="s">
        <v>112</v>
      </c>
      <c r="B13" s="162"/>
      <c r="C13" s="162" t="s">
        <v>113</v>
      </c>
    </row>
    <row r="14" spans="1:3" ht="12.75">
      <c r="A14" s="162" t="s">
        <v>114</v>
      </c>
      <c r="B14" s="162"/>
      <c r="C14" s="162" t="s">
        <v>115</v>
      </c>
    </row>
    <row r="15" spans="1:3" ht="12.75">
      <c r="A15" s="163" t="s">
        <v>116</v>
      </c>
      <c r="B15" s="162"/>
      <c r="C15" s="163" t="s">
        <v>117</v>
      </c>
    </row>
    <row r="16" spans="1:3" ht="12.75">
      <c r="A16" s="163" t="s">
        <v>118</v>
      </c>
      <c r="B16" s="162"/>
      <c r="C16" s="163" t="s">
        <v>119</v>
      </c>
    </row>
    <row r="17" spans="1:3" ht="12.75">
      <c r="A17" s="163" t="s">
        <v>120</v>
      </c>
      <c r="B17" s="162"/>
      <c r="C17" s="163" t="s">
        <v>121</v>
      </c>
    </row>
    <row r="18" spans="1:3" ht="12.75">
      <c r="A18" s="163" t="s">
        <v>122</v>
      </c>
      <c r="B18" s="162"/>
      <c r="C18" s="163" t="s">
        <v>123</v>
      </c>
    </row>
    <row r="19" spans="1:3" ht="12.75">
      <c r="A19" s="163" t="s">
        <v>270</v>
      </c>
      <c r="B19" s="162"/>
      <c r="C19" s="163" t="s">
        <v>330</v>
      </c>
    </row>
    <row r="21" spans="1:4" ht="12.75">
      <c r="A21" s="164" t="s">
        <v>124</v>
      </c>
      <c r="B21" s="165" t="s">
        <v>125</v>
      </c>
      <c r="C21" s="165" t="s">
        <v>126</v>
      </c>
      <c r="D21" s="166"/>
    </row>
    <row r="22" spans="1:4" ht="12.75">
      <c r="A22" s="167">
        <v>43633</v>
      </c>
      <c r="B22" s="168" t="str">
        <f aca="true" t="shared" si="0" ref="B22:B30">IF(ISBLANK($A22),"---",VLOOKUP($B$2,$A$8:$C$19,3,0)&amp;"_"&amp;VLOOKUP($B$4,$A$33:$B$65,2,0)&amp;"_"&amp;VLOOKUP($B$5,$A$68:$B$92,2,0)&amp;"_"&amp;TEXT(DAY($A22),"0#")&amp;TEXT(MONTH($A22),"0#")&amp;TEXT(YEAR($A22)-2000,"0#")&amp;".xls")</f>
        <v>tool_uncertainty_COM_en_170619.xls</v>
      </c>
      <c r="C22" s="169" t="s">
        <v>127</v>
      </c>
      <c r="D22" s="170"/>
    </row>
    <row r="23" spans="1:4" ht="12.75">
      <c r="A23" s="171">
        <v>43783</v>
      </c>
      <c r="B23" s="172" t="str">
        <f t="shared" si="0"/>
        <v>tool_uncertainty_COM_en_141119.xls</v>
      </c>
      <c r="C23" s="173" t="s">
        <v>321</v>
      </c>
      <c r="D23" s="174"/>
    </row>
    <row r="24" spans="1:4" ht="12.75">
      <c r="A24" s="171">
        <v>43808</v>
      </c>
      <c r="B24" s="172" t="str">
        <f t="shared" si="0"/>
        <v>tool_uncertainty_COM_en_091219.xls</v>
      </c>
      <c r="C24" s="173" t="s">
        <v>311</v>
      </c>
      <c r="D24" s="174"/>
    </row>
    <row r="25" spans="1:4" ht="12.75">
      <c r="A25" s="171">
        <v>44573</v>
      </c>
      <c r="B25" s="172" t="str">
        <f t="shared" si="0"/>
        <v>tool_uncertainty_COM_en_120122.xls</v>
      </c>
      <c r="C25" s="173" t="s">
        <v>329</v>
      </c>
      <c r="D25" s="174"/>
    </row>
    <row r="26" spans="1:4" ht="12.75">
      <c r="A26" s="171"/>
      <c r="B26" s="172" t="str">
        <f t="shared" si="0"/>
        <v>---</v>
      </c>
      <c r="C26" s="172"/>
      <c r="D26" s="174"/>
    </row>
    <row r="27" spans="1:4" ht="12.75">
      <c r="A27" s="171"/>
      <c r="B27" s="172" t="str">
        <f t="shared" si="0"/>
        <v>---</v>
      </c>
      <c r="C27" s="172"/>
      <c r="D27" s="174"/>
    </row>
    <row r="28" spans="1:4" ht="12.75">
      <c r="A28" s="171"/>
      <c r="B28" s="172" t="str">
        <f t="shared" si="0"/>
        <v>---</v>
      </c>
      <c r="C28" s="172"/>
      <c r="D28" s="174"/>
    </row>
    <row r="29" spans="1:4" ht="12.75">
      <c r="A29" s="171"/>
      <c r="B29" s="172" t="str">
        <f t="shared" si="0"/>
        <v>---</v>
      </c>
      <c r="C29" s="172"/>
      <c r="D29" s="174"/>
    </row>
    <row r="30" spans="1:4" ht="12.75">
      <c r="A30" s="175"/>
      <c r="B30" s="176" t="str">
        <f t="shared" si="0"/>
        <v>---</v>
      </c>
      <c r="C30" s="176"/>
      <c r="D30" s="177"/>
    </row>
    <row r="32" ht="12.75">
      <c r="A32" s="150" t="s">
        <v>97</v>
      </c>
    </row>
    <row r="33" spans="1:2" ht="12.75">
      <c r="A33" s="178" t="s">
        <v>98</v>
      </c>
      <c r="B33" s="178" t="s">
        <v>128</v>
      </c>
    </row>
    <row r="34" spans="1:2" ht="12.75">
      <c r="A34" s="178" t="s">
        <v>129</v>
      </c>
      <c r="B34" s="178" t="s">
        <v>130</v>
      </c>
    </row>
    <row r="35" spans="1:2" ht="12.75">
      <c r="A35" s="178" t="s">
        <v>131</v>
      </c>
      <c r="B35" s="178" t="s">
        <v>48</v>
      </c>
    </row>
    <row r="36" spans="1:2" ht="12.75">
      <c r="A36" s="178" t="s">
        <v>132</v>
      </c>
      <c r="B36" s="178" t="s">
        <v>49</v>
      </c>
    </row>
    <row r="37" spans="1:2" ht="12.75">
      <c r="A37" s="178" t="s">
        <v>133</v>
      </c>
      <c r="B37" s="178" t="s">
        <v>50</v>
      </c>
    </row>
    <row r="38" spans="1:2" ht="12.75">
      <c r="A38" s="178" t="s">
        <v>134</v>
      </c>
      <c r="B38" s="178" t="s">
        <v>37</v>
      </c>
    </row>
    <row r="39" spans="1:2" ht="12.75">
      <c r="A39" s="178" t="s">
        <v>135</v>
      </c>
      <c r="B39" s="178" t="s">
        <v>51</v>
      </c>
    </row>
    <row r="40" spans="1:2" ht="12.75">
      <c r="A40" s="178" t="s">
        <v>136</v>
      </c>
      <c r="B40" s="178" t="s">
        <v>52</v>
      </c>
    </row>
    <row r="41" spans="1:2" ht="12.75">
      <c r="A41" s="178" t="s">
        <v>137</v>
      </c>
      <c r="B41" s="178" t="s">
        <v>53</v>
      </c>
    </row>
    <row r="42" spans="1:2" ht="12.75">
      <c r="A42" s="178" t="s">
        <v>138</v>
      </c>
      <c r="B42" s="178" t="s">
        <v>54</v>
      </c>
    </row>
    <row r="43" spans="1:2" ht="12.75">
      <c r="A43" s="178" t="s">
        <v>139</v>
      </c>
      <c r="B43" s="178" t="s">
        <v>55</v>
      </c>
    </row>
    <row r="44" spans="1:2" ht="12.75">
      <c r="A44" s="178" t="s">
        <v>140</v>
      </c>
      <c r="B44" s="178" t="s">
        <v>56</v>
      </c>
    </row>
    <row r="45" spans="1:2" ht="12.75">
      <c r="A45" s="178" t="s">
        <v>141</v>
      </c>
      <c r="B45" s="178" t="s">
        <v>57</v>
      </c>
    </row>
    <row r="46" spans="1:2" ht="12.75">
      <c r="A46" s="178" t="s">
        <v>142</v>
      </c>
      <c r="B46" s="178" t="s">
        <v>58</v>
      </c>
    </row>
    <row r="47" spans="1:2" ht="12.75">
      <c r="A47" s="178" t="s">
        <v>143</v>
      </c>
      <c r="B47" s="178" t="s">
        <v>59</v>
      </c>
    </row>
    <row r="48" spans="1:2" ht="12.75">
      <c r="A48" s="178" t="s">
        <v>144</v>
      </c>
      <c r="B48" s="178" t="s">
        <v>145</v>
      </c>
    </row>
    <row r="49" spans="1:2" ht="12.75">
      <c r="A49" s="178" t="s">
        <v>146</v>
      </c>
      <c r="B49" s="178" t="s">
        <v>60</v>
      </c>
    </row>
    <row r="50" spans="1:2" ht="12.75">
      <c r="A50" s="178" t="s">
        <v>147</v>
      </c>
      <c r="B50" s="178" t="s">
        <v>61</v>
      </c>
    </row>
    <row r="51" spans="1:2" ht="12.75">
      <c r="A51" s="178" t="s">
        <v>148</v>
      </c>
      <c r="B51" s="178" t="s">
        <v>62</v>
      </c>
    </row>
    <row r="52" spans="1:2" ht="12.75">
      <c r="A52" s="178" t="s">
        <v>149</v>
      </c>
      <c r="B52" s="178" t="s">
        <v>38</v>
      </c>
    </row>
    <row r="53" spans="1:2" ht="12.75">
      <c r="A53" s="178" t="s">
        <v>150</v>
      </c>
      <c r="B53" s="178" t="s">
        <v>18</v>
      </c>
    </row>
    <row r="54" spans="1:2" ht="12.75">
      <c r="A54" s="178" t="s">
        <v>151</v>
      </c>
      <c r="B54" s="178" t="s">
        <v>19</v>
      </c>
    </row>
    <row r="55" spans="1:2" ht="12.75">
      <c r="A55" s="178" t="s">
        <v>152</v>
      </c>
      <c r="B55" s="178" t="s">
        <v>20</v>
      </c>
    </row>
    <row r="56" spans="1:2" ht="12.75">
      <c r="A56" s="178" t="s">
        <v>153</v>
      </c>
      <c r="B56" s="178" t="s">
        <v>21</v>
      </c>
    </row>
    <row r="57" spans="1:2" ht="12.75">
      <c r="A57" s="178" t="s">
        <v>154</v>
      </c>
      <c r="B57" s="178" t="s">
        <v>35</v>
      </c>
    </row>
    <row r="58" spans="1:2" ht="12.75">
      <c r="A58" s="178" t="s">
        <v>155</v>
      </c>
      <c r="B58" s="178" t="s">
        <v>22</v>
      </c>
    </row>
    <row r="59" spans="1:2" ht="12.75">
      <c r="A59" s="178" t="s">
        <v>156</v>
      </c>
      <c r="B59" s="178" t="s">
        <v>23</v>
      </c>
    </row>
    <row r="60" spans="1:2" ht="12.75">
      <c r="A60" s="178" t="s">
        <v>157</v>
      </c>
      <c r="B60" s="178" t="s">
        <v>24</v>
      </c>
    </row>
    <row r="61" spans="1:2" ht="12.75">
      <c r="A61" s="178" t="s">
        <v>158</v>
      </c>
      <c r="B61" s="178" t="s">
        <v>25</v>
      </c>
    </row>
    <row r="62" spans="1:2" ht="12.75">
      <c r="A62" s="178" t="s">
        <v>159</v>
      </c>
      <c r="B62" s="178" t="s">
        <v>26</v>
      </c>
    </row>
    <row r="63" spans="1:2" ht="12.75">
      <c r="A63" s="178" t="s">
        <v>160</v>
      </c>
      <c r="B63" s="178" t="s">
        <v>27</v>
      </c>
    </row>
    <row r="64" spans="1:2" ht="12.75">
      <c r="A64" s="178" t="s">
        <v>161</v>
      </c>
      <c r="B64" s="178" t="s">
        <v>28</v>
      </c>
    </row>
    <row r="65" spans="1:2" ht="12.75">
      <c r="A65" s="178" t="s">
        <v>162</v>
      </c>
      <c r="B65" s="178" t="s">
        <v>29</v>
      </c>
    </row>
    <row r="67" ht="12.75">
      <c r="A67" s="150" t="s">
        <v>163</v>
      </c>
    </row>
    <row r="68" spans="1:2" ht="12.75">
      <c r="A68" s="179" t="s">
        <v>164</v>
      </c>
      <c r="B68" s="179" t="s">
        <v>71</v>
      </c>
    </row>
    <row r="69" spans="1:2" ht="12.75">
      <c r="A69" s="179" t="s">
        <v>165</v>
      </c>
      <c r="B69" s="179" t="s">
        <v>72</v>
      </c>
    </row>
    <row r="70" spans="1:2" ht="12.75">
      <c r="A70" s="179" t="s">
        <v>166</v>
      </c>
      <c r="B70" s="179" t="s">
        <v>39</v>
      </c>
    </row>
    <row r="71" spans="1:2" ht="12.75">
      <c r="A71" s="179" t="s">
        <v>167</v>
      </c>
      <c r="B71" s="179" t="s">
        <v>168</v>
      </c>
    </row>
    <row r="72" spans="1:2" ht="12.75">
      <c r="A72" s="179" t="s">
        <v>169</v>
      </c>
      <c r="B72" s="179" t="s">
        <v>170</v>
      </c>
    </row>
    <row r="73" spans="1:2" ht="12.75">
      <c r="A73" s="179" t="s">
        <v>171</v>
      </c>
      <c r="B73" s="179" t="s">
        <v>73</v>
      </c>
    </row>
    <row r="74" spans="1:2" ht="12.75">
      <c r="A74" s="179" t="s">
        <v>172</v>
      </c>
      <c r="B74" s="179" t="s">
        <v>173</v>
      </c>
    </row>
    <row r="75" spans="1:2" ht="12.75">
      <c r="A75" s="179" t="s">
        <v>174</v>
      </c>
      <c r="B75" s="179" t="s">
        <v>74</v>
      </c>
    </row>
    <row r="76" spans="1:2" ht="12.75">
      <c r="A76" s="179" t="s">
        <v>100</v>
      </c>
      <c r="B76" s="179" t="s">
        <v>175</v>
      </c>
    </row>
    <row r="77" spans="1:2" ht="12.75">
      <c r="A77" s="179" t="s">
        <v>176</v>
      </c>
      <c r="B77" s="179" t="s">
        <v>75</v>
      </c>
    </row>
    <row r="78" spans="1:2" ht="12.75">
      <c r="A78" s="179" t="s">
        <v>177</v>
      </c>
      <c r="B78" s="179" t="s">
        <v>178</v>
      </c>
    </row>
    <row r="79" spans="1:2" ht="12.75">
      <c r="A79" s="179" t="s">
        <v>179</v>
      </c>
      <c r="B79" s="179" t="s">
        <v>76</v>
      </c>
    </row>
    <row r="80" spans="1:2" ht="12.75">
      <c r="A80" s="179" t="s">
        <v>180</v>
      </c>
      <c r="B80" s="179" t="s">
        <v>77</v>
      </c>
    </row>
    <row r="81" spans="1:2" ht="12.75">
      <c r="A81" s="179" t="s">
        <v>181</v>
      </c>
      <c r="B81" s="179" t="s">
        <v>78</v>
      </c>
    </row>
    <row r="82" spans="1:2" ht="12.75">
      <c r="A82" s="179" t="s">
        <v>182</v>
      </c>
      <c r="B82" s="179" t="s">
        <v>79</v>
      </c>
    </row>
    <row r="83" spans="1:2" ht="12.75">
      <c r="A83" s="179" t="s">
        <v>183</v>
      </c>
      <c r="B83" s="179" t="s">
        <v>80</v>
      </c>
    </row>
    <row r="84" spans="1:2" ht="12.75">
      <c r="A84" s="179" t="s">
        <v>184</v>
      </c>
      <c r="B84" s="179" t="s">
        <v>40</v>
      </c>
    </row>
    <row r="85" spans="1:2" ht="12.75">
      <c r="A85" s="179" t="s">
        <v>185</v>
      </c>
      <c r="B85" s="179" t="s">
        <v>42</v>
      </c>
    </row>
    <row r="86" spans="1:2" ht="12.75">
      <c r="A86" s="179" t="s">
        <v>186</v>
      </c>
      <c r="B86" s="179" t="s">
        <v>43</v>
      </c>
    </row>
    <row r="87" spans="1:2" ht="12.75">
      <c r="A87" s="179" t="s">
        <v>187</v>
      </c>
      <c r="B87" s="179" t="s">
        <v>44</v>
      </c>
    </row>
    <row r="88" spans="1:2" ht="12.75">
      <c r="A88" s="179" t="s">
        <v>188</v>
      </c>
      <c r="B88" s="179" t="s">
        <v>45</v>
      </c>
    </row>
    <row r="89" spans="1:2" ht="12.75">
      <c r="A89" s="179" t="s">
        <v>189</v>
      </c>
      <c r="B89" s="179" t="s">
        <v>46</v>
      </c>
    </row>
    <row r="90" spans="1:2" ht="12.75">
      <c r="A90" s="179" t="s">
        <v>190</v>
      </c>
      <c r="B90" s="179" t="s">
        <v>191</v>
      </c>
    </row>
    <row r="91" spans="1:2" ht="12.75">
      <c r="A91" s="179" t="s">
        <v>192</v>
      </c>
      <c r="B91" s="179" t="s">
        <v>47</v>
      </c>
    </row>
    <row r="92" spans="1:2" ht="12.75">
      <c r="A92" s="179" t="s">
        <v>193</v>
      </c>
      <c r="B92" s="179" t="s">
        <v>194</v>
      </c>
    </row>
  </sheetData>
  <sheetProtection sheet="1" objects="1" scenarios="1" formatCells="0" formatColumns="0" formatRows="0"/>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10"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cp:keywords/>
  <dc:description>The template for Monitoring plans was developed by Umweltbundesamt on behalf of DG CLIMA. 
Authors: Christian Heller / Hubert Fallmann</dc:description>
  <cp:lastModifiedBy>Fallmann Hubert</cp:lastModifiedBy>
  <cp:lastPrinted>2013-05-01T18:10:20Z</cp:lastPrinted>
  <dcterms:created xsi:type="dcterms:W3CDTF">2008-05-26T08:52:55Z</dcterms:created>
  <dcterms:modified xsi:type="dcterms:W3CDTF">2022-01-12T17:50:20Z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